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Relationship Type="http://schemas.openxmlformats.org/officeDocument/2006/relationships/custom-properties" Target="docProps/custom.xml" Id="rId4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20" yWindow="-120" windowWidth="20730" windowHeight="11160" tabRatio="748" firstSheet="0" activeTab="0" autoFilterDateGrouping="1"/>
  </bookViews>
  <sheets>
    <sheet xmlns:r="http://schemas.openxmlformats.org/officeDocument/2006/relationships" name="Etat financier Destination" sheetId="1" state="visible" r:id="rId1"/>
    <sheet xmlns:r="http://schemas.openxmlformats.org/officeDocument/2006/relationships" name="Etat financier Financeur" sheetId="2" state="visible" r:id="rId2"/>
    <sheet xmlns:r="http://schemas.openxmlformats.org/officeDocument/2006/relationships" name="FIR" sheetId="3" state="visible" r:id="rId3"/>
    <sheet xmlns:r="http://schemas.openxmlformats.org/officeDocument/2006/relationships" name="A2 Remboursements ES" sheetId="4" state="visible" r:id="rId4"/>
    <sheet xmlns:r="http://schemas.openxmlformats.org/officeDocument/2006/relationships" name="A3 Consommation soins" sheetId="5" state="visible" r:id="rId5"/>
  </sheets>
  <externalReferences>
    <externalReference xmlns:r="http://schemas.openxmlformats.org/officeDocument/2006/relationships" r:id="rId6"/>
    <externalReference xmlns:r="http://schemas.openxmlformats.org/officeDocument/2006/relationships" r:id="rId7"/>
  </externalReferences>
  <definedNames>
    <definedName name="aezdqsdssdq">#REF!</definedName>
    <definedName name="agrégats">#REF!</definedName>
    <definedName name="Dispo">#REF!</definedName>
    <definedName name="e">[1]Listes!$E$3:$E$5</definedName>
    <definedName name="ere">[2]Listes!$I$3:$I$7</definedName>
    <definedName name="err">[2]Listes!$G$3:$G$15</definedName>
    <definedName name="erzer">[2]Listes!$L$3:$L$5</definedName>
    <definedName name="Faisabilité">#REF!</definedName>
    <definedName name="Fiabilité">#REF!</definedName>
    <definedName name="Infraregion">#REF!</definedName>
    <definedName name="moisdispo">#REF!</definedName>
    <definedName name="ON">#REF!</definedName>
    <definedName name="Périodicité">#REF!</definedName>
    <definedName name="Priorité">#REF!</definedName>
    <definedName name="ragion">[1]Listes!$K$3:$K$4</definedName>
    <definedName name="réference">#REF!</definedName>
    <definedName name="Region">#REF!</definedName>
    <definedName name="Région">[1]Listes!$J$3:$J$7</definedName>
    <definedName name="Regulé">#REF!</definedName>
    <definedName name="rer">[2]Listes!$C$3:$C$7</definedName>
    <definedName name="rrer">[2]Listes!$N$3:$N$4</definedName>
    <definedName name="rzr">[2]Listes!$J$3:$J$7</definedName>
    <definedName name="rzrzr">[2]Listes!$M$3:$M$6</definedName>
    <definedName name="typedonnées">#REF!</definedName>
    <definedName name="zere">[2]Listes!$E$3:$E$5</definedName>
    <definedName name="zerer">[2]Listes!$D$3:$D$5</definedName>
    <definedName name="zr">[2]Listes!$K$3:$K$4</definedName>
    <definedName name="zrez">[2]Listes!$H$3:$H$6</definedName>
    <definedName name="_xlnm.Print_Area" localSheetId="0">'Etat financier Destination'!$D$1:$M$105</definedName>
    <definedName name="_xlnm.Print_Area" localSheetId="1">'Etat financier Financeur'!$D$1:$G$46</definedName>
    <definedName name="_xlnm.Print_Area" localSheetId="3">'A2 Remboursements ES'!$B$1:$K$116</definedName>
    <definedName name="_xlnm.Print_Area" localSheetId="4">'A3 Consommation soins'!$B$1:$N$33</definedName>
  </definedNames>
  <calcPr calcId="191029" fullCalcOnLoad="1"/>
</workbook>
</file>

<file path=xl/styles.xml><?xml version="1.0" encoding="utf-8"?>
<styleSheet xmlns="http://schemas.openxmlformats.org/spreadsheetml/2006/main">
  <numFmts count="4">
    <numFmt numFmtId="164" formatCode="0.0%"/>
    <numFmt numFmtId="165" formatCode="#,##0.0"/>
    <numFmt numFmtId="166" formatCode="_-* #,##0.00\ [$€]_-;\-* #,##0.00\ [$€]_-;_-* &quot;-&quot;??\ [$€]_-;_-@_-"/>
    <numFmt numFmtId="167" formatCode="_-* #,##0.00\ _€_-;\-* #,##0.00\ _€_-;_-* &quot;-&quot;??\ _€_-;_-@_-"/>
  </numFmts>
  <fonts count="38">
    <font>
      <name val="Arial"/>
      <sz val="10"/>
    </font>
    <font>
      <name val="Arial"/>
      <family val="2"/>
      <sz val="10"/>
    </font>
    <font>
      <name val="Arial"/>
      <family val="2"/>
      <sz val="8"/>
    </font>
    <font>
      <name val="Calibri"/>
      <family val="2"/>
      <sz val="10"/>
    </font>
    <font>
      <name val="Calibri"/>
      <family val="2"/>
      <sz val="12"/>
    </font>
    <font>
      <name val="Calibri"/>
      <family val="2"/>
      <sz val="14"/>
    </font>
    <font>
      <name val="Calibri"/>
      <family val="2"/>
      <sz val="11"/>
    </font>
    <font>
      <name val="Calibri"/>
      <family val="2"/>
      <b val="1"/>
      <i val="1"/>
      <sz val="11"/>
    </font>
    <font>
      <name val="Calibri"/>
      <family val="2"/>
      <b val="1"/>
      <sz val="11"/>
    </font>
    <font>
      <name val="Calibri"/>
      <family val="2"/>
      <i val="1"/>
      <sz val="11"/>
    </font>
    <font>
      <name val="Calibri"/>
      <family val="2"/>
      <b val="1"/>
      <sz val="14"/>
    </font>
    <font>
      <name val="Calibri"/>
      <family val="2"/>
      <b val="1"/>
      <sz val="20"/>
    </font>
    <font>
      <name val="Calibri"/>
      <family val="2"/>
      <b val="1"/>
      <sz val="12"/>
    </font>
    <font>
      <name val="Arial"/>
      <family val="2"/>
      <sz val="10"/>
    </font>
    <font>
      <name val="Calibri"/>
      <family val="2"/>
      <sz val="8"/>
    </font>
    <font>
      <name val="Calibri"/>
      <family val="2"/>
      <b val="1"/>
      <sz val="8"/>
    </font>
    <font>
      <name val="Calibri"/>
      <family val="2"/>
      <i val="1"/>
      <sz val="12"/>
    </font>
    <font>
      <name val="Calibri"/>
      <family val="2"/>
      <b val="1"/>
      <sz val="18"/>
    </font>
    <font>
      <name val="Calibri"/>
      <family val="2"/>
      <b val="1"/>
      <sz val="10"/>
    </font>
    <font>
      <name val="Arial"/>
      <family val="2"/>
      <sz val="10"/>
    </font>
    <font>
      <name val="Calibri"/>
      <family val="2"/>
      <color theme="1"/>
      <sz val="11"/>
      <scheme val="minor"/>
    </font>
    <font>
      <name val="Calibri"/>
      <family val="2"/>
      <b val="1"/>
      <sz val="14"/>
      <scheme val="minor"/>
    </font>
    <font>
      <name val="Calibri"/>
      <family val="2"/>
      <sz val="12"/>
      <scheme val="minor"/>
    </font>
    <font>
      <name val="Calibri"/>
      <family val="2"/>
      <i val="1"/>
      <sz val="12"/>
      <scheme val="minor"/>
    </font>
    <font>
      <name val="Calibri"/>
      <family val="2"/>
      <i val="1"/>
      <sz val="11"/>
      <scheme val="minor"/>
    </font>
    <font>
      <name val="Calibri"/>
      <family val="2"/>
      <b val="1"/>
      <sz val="12"/>
      <scheme val="minor"/>
    </font>
    <font>
      <name val="Calibri"/>
      <family val="2"/>
      <sz val="11"/>
      <scheme val="minor"/>
    </font>
    <font>
      <name val="Calibri"/>
      <family val="2"/>
      <b val="1"/>
      <color theme="1"/>
      <sz val="14"/>
      <scheme val="minor"/>
    </font>
    <font>
      <name val="Calibri"/>
      <family val="2"/>
      <color theme="0" tint="-0.499984740745262"/>
      <sz val="11"/>
    </font>
    <font>
      <name val="Calibri"/>
      <family val="2"/>
      <b val="1"/>
      <color theme="1"/>
      <sz val="20"/>
    </font>
    <font>
      <name val="Calibri"/>
      <family val="2"/>
      <b val="1"/>
      <color rgb="FFFFFFFF"/>
      <sz val="14"/>
    </font>
    <font>
      <name val="Calibri"/>
      <family val="2"/>
      <color theme="1"/>
      <sz val="14"/>
    </font>
    <font>
      <name val="Calibri"/>
      <family val="2"/>
      <color theme="1"/>
      <sz val="12"/>
    </font>
    <font>
      <name val="Calibri"/>
      <family val="2"/>
      <b val="1"/>
      <color theme="1"/>
      <sz val="14"/>
    </font>
    <font>
      <name val="Calibri"/>
      <family val="2"/>
      <b val="1"/>
      <color theme="0"/>
      <sz val="26"/>
    </font>
    <font>
      <name val="Calibri"/>
      <family val="2"/>
      <b val="1"/>
      <sz val="22"/>
      <scheme val="minor"/>
    </font>
    <font>
      <name val="Calibri"/>
      <family val="2"/>
      <b val="1"/>
      <color theme="0"/>
      <sz val="22"/>
    </font>
    <font>
      <name val="Calibri"/>
      <family val="2"/>
      <b val="1"/>
      <color theme="1"/>
      <sz val="18"/>
    </font>
  </fonts>
  <fills count="26">
    <fill>
      <patternFill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0" tint="-0.3499862666707358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339966"/>
        <bgColor rgb="FF000000"/>
      </patternFill>
    </fill>
    <fill>
      <patternFill patternType="solid">
        <fgColor rgb="FFCCFFCC"/>
        <bgColor rgb="FF000000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 tint="-0.249977111117893"/>
        <bgColor indexed="24"/>
      </patternFill>
    </fill>
    <fill>
      <patternFill patternType="solid">
        <fgColor rgb="FF002060"/>
        <bgColor indexed="64"/>
      </patternFill>
    </fill>
  </fills>
  <borders count="70">
    <border>
      <left/>
      <right/>
      <top/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medium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medium">
        <color indexed="55"/>
      </left>
      <right style="thin">
        <color indexed="55"/>
      </right>
      <top style="thin">
        <color indexed="55"/>
      </top>
      <bottom/>
      <diagonal/>
    </border>
    <border>
      <left style="medium">
        <color indexed="55"/>
      </left>
      <right style="thin">
        <color indexed="55"/>
      </right>
      <top/>
      <bottom/>
      <diagonal/>
    </border>
    <border>
      <left/>
      <right/>
      <top/>
      <bottom style="thin">
        <color indexed="55"/>
      </bottom>
      <diagonal/>
    </border>
    <border>
      <left style="medium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medium">
        <color indexed="55"/>
      </left>
      <right/>
      <top/>
      <bottom/>
      <diagonal/>
    </border>
    <border>
      <left style="thin">
        <color indexed="64"/>
      </left>
      <right style="thin">
        <color indexed="55"/>
      </right>
      <top/>
      <bottom/>
      <diagonal/>
    </border>
    <border>
      <left style="thin">
        <color indexed="64"/>
      </left>
      <right style="thin">
        <color indexed="55"/>
      </right>
      <top/>
      <bottom style="thin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64"/>
      </top>
      <bottom/>
      <diagonal/>
    </border>
    <border>
      <left style="thin">
        <color indexed="55"/>
      </left>
      <right style="thin">
        <color indexed="55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ck">
        <color indexed="55"/>
      </right>
      <top style="thick">
        <color indexed="55"/>
      </top>
      <bottom style="thick">
        <color indexed="55"/>
      </bottom>
      <diagonal/>
    </border>
    <border>
      <left style="thin">
        <color indexed="55"/>
      </left>
      <right style="thin">
        <color indexed="64"/>
      </right>
      <top style="thick">
        <color indexed="55"/>
      </top>
      <bottom style="thick">
        <color indexed="55"/>
      </bottom>
      <diagonal/>
    </border>
    <border>
      <left/>
      <right style="thin">
        <color indexed="55"/>
      </right>
      <top/>
      <bottom/>
      <diagonal/>
    </border>
    <border>
      <left style="thin">
        <color indexed="55"/>
      </left>
      <right style="thin">
        <color indexed="55"/>
      </right>
      <top style="thick">
        <color indexed="55"/>
      </top>
      <bottom style="thick">
        <color indexed="55"/>
      </bottom>
      <diagonal/>
    </border>
    <border>
      <left style="thick">
        <color indexed="55"/>
      </left>
      <right style="thick">
        <color indexed="55"/>
      </right>
      <top style="thick">
        <color indexed="55"/>
      </top>
      <bottom style="thick">
        <color indexed="55"/>
      </bottom>
      <diagonal/>
    </border>
    <border>
      <left/>
      <right style="thick">
        <color indexed="55"/>
      </right>
      <top style="thick">
        <color indexed="55"/>
      </top>
      <bottom style="thick">
        <color indexed="55"/>
      </bottom>
      <diagonal/>
    </border>
    <border>
      <left style="thin">
        <color indexed="55"/>
      </left>
      <right style="thin">
        <color indexed="55"/>
      </right>
      <top/>
      <bottom style="thick">
        <color indexed="55"/>
      </bottom>
      <diagonal/>
    </border>
    <border>
      <left/>
      <right style="thin">
        <color indexed="55"/>
      </right>
      <top style="thick">
        <color indexed="55"/>
      </top>
      <bottom style="thick">
        <color indexed="55"/>
      </bottom>
      <diagonal/>
    </border>
    <border>
      <left style="medium">
        <color indexed="55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theme="0" tint="-0.499984740745262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medium">
        <color theme="0" tint="-0.499984740745262"/>
      </left>
      <right style="thin">
        <color indexed="55"/>
      </right>
      <top/>
      <bottom/>
      <diagonal/>
    </border>
    <border>
      <left style="medium">
        <color theme="0" tint="-0.499984740745262"/>
      </left>
      <right style="thin">
        <color indexed="55"/>
      </right>
      <top style="thin">
        <color indexed="55"/>
      </top>
      <bottom/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3499862666707358"/>
      </left>
      <right style="thin">
        <color indexed="55"/>
      </right>
      <top style="thin">
        <color indexed="55"/>
      </top>
      <bottom/>
      <diagonal/>
    </border>
    <border>
      <left style="medium">
        <color theme="0" tint="-0.3499862666707358"/>
      </left>
      <right style="thin">
        <color indexed="55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indexed="55"/>
      </bottom>
      <diagonal/>
    </border>
    <border>
      <left style="medium">
        <color theme="0" tint="-0.3499862666707358"/>
      </left>
      <right style="thin">
        <color indexed="55"/>
      </right>
      <top/>
      <bottom style="thick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theme="0" tint="-0.499984740745262"/>
      </bottom>
      <diagonal/>
    </border>
    <border>
      <left style="thin">
        <color indexed="55"/>
      </left>
      <right style="thin">
        <color indexed="55"/>
      </right>
      <top style="thin">
        <color theme="0" tint="-0.499984740745262"/>
      </top>
      <bottom/>
      <diagonal/>
    </border>
    <border>
      <left/>
      <right/>
      <top style="thin">
        <color indexed="55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/>
      <bottom style="thin">
        <color theme="0" tint="-0.499984740745262"/>
      </bottom>
      <diagonal/>
    </border>
    <border>
      <left style="thin">
        <color theme="0" tint="-0.3499862666707358"/>
      </left>
      <right/>
      <top/>
      <bottom/>
      <diagonal/>
    </border>
    <border>
      <left style="thin">
        <color indexed="64"/>
      </left>
      <right style="thin">
        <color theme="0" tint="-0.3499862666707358"/>
      </right>
      <top style="thin">
        <color indexed="64"/>
      </top>
      <bottom style="thin">
        <color indexed="64"/>
      </bottom>
      <diagonal/>
    </border>
    <border>
      <left style="thin">
        <color theme="0" tint="-0.3499862666707358"/>
      </left>
      <right/>
      <top/>
      <bottom style="thin">
        <color theme="0" tint="-0.499984740745262"/>
      </bottom>
      <diagonal/>
    </border>
    <border>
      <left/>
      <right/>
      <top style="thin">
        <color theme="0" tint="-0.3499862666707358"/>
      </top>
      <bottom/>
      <diagonal/>
    </border>
    <border>
      <left style="medium">
        <color indexed="55"/>
      </left>
      <right style="thin">
        <color indexed="55"/>
      </right>
      <top/>
      <bottom style="thin">
        <color theme="0" tint="-0.3499862666707358"/>
      </bottom>
      <diagonal/>
    </border>
    <border>
      <left style="medium">
        <color theme="0" tint="-0.3499862666707358"/>
      </left>
      <right style="thin">
        <color indexed="55"/>
      </right>
      <top style="thick">
        <color indexed="55"/>
      </top>
      <bottom style="thick">
        <color indexed="55"/>
      </bottom>
      <diagonal/>
    </border>
    <border>
      <left style="medium">
        <color theme="0" tint="-0.3499862666707358"/>
      </left>
      <right/>
      <top/>
      <bottom/>
      <diagonal/>
    </border>
    <border>
      <left style="medium">
        <color theme="0" tint="-0.3499862666707358"/>
      </left>
      <right style="thick">
        <color indexed="55"/>
      </right>
      <top style="thick">
        <color indexed="55"/>
      </top>
      <bottom style="thick">
        <color indexed="55"/>
      </bottom>
      <diagonal/>
    </border>
    <border>
      <left/>
      <right style="medium">
        <color theme="0" tint="-0.3499862666707358"/>
      </right>
      <top style="thin">
        <color indexed="64"/>
      </top>
      <bottom/>
      <diagonal/>
    </border>
    <border>
      <left/>
      <right style="medium">
        <color theme="0" tint="-0.3499862666707358"/>
      </right>
      <top/>
      <bottom/>
      <diagonal/>
    </border>
    <border>
      <left style="thin">
        <color indexed="55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indexed="55"/>
      </left>
      <right style="thin">
        <color indexed="55"/>
      </right>
      <top/>
      <bottom style="thin">
        <color theme="0" tint="-0.3499862666707358"/>
      </bottom>
      <diagonal/>
    </border>
    <border>
      <left style="thin">
        <color indexed="55"/>
      </left>
      <right style="thin">
        <color indexed="55"/>
      </right>
      <top style="thin">
        <color theme="0" tint="-0.3499862666707358"/>
      </top>
      <bottom/>
      <diagonal/>
    </border>
    <border>
      <left style="thin">
        <color theme="0" tint="-0.499984740745262"/>
      </left>
      <right style="thin">
        <color indexed="55"/>
      </right>
      <top style="thin">
        <color indexed="55"/>
      </top>
      <bottom style="thin">
        <color theme="0" tint="-0.499984740745262"/>
      </bottom>
      <diagonal/>
    </border>
    <border>
      <left style="medium">
        <color theme="0" tint="-0.3499862666707358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theme="0" tint="-0.3499862666707358"/>
      </left>
      <right/>
      <top/>
      <bottom style="thin">
        <color theme="0" tint="-0.249946592608417"/>
      </bottom>
      <diagonal/>
    </border>
    <border>
      <left style="thin">
        <color theme="0" tint="-0.3499862666707358"/>
      </left>
      <right/>
      <top style="thin">
        <color theme="0" tint="-0.249946592608417"/>
      </top>
      <bottom style="thin">
        <color theme="0" tint="-0.249946592608417"/>
      </bottom>
      <diagonal/>
    </border>
    <border>
      <left style="thin">
        <color theme="0" tint="-0.3499862666707358"/>
      </left>
      <right/>
      <top style="thin">
        <color theme="0" tint="-0.249946592608417"/>
      </top>
      <bottom/>
      <diagonal/>
    </border>
    <border>
      <left style="thin">
        <color theme="0" tint="-0.3499862666707358"/>
      </left>
      <right/>
      <top style="thin">
        <color theme="0" tint="-0.499984740745262"/>
      </top>
      <bottom style="thin">
        <color theme="0" tint="-0.249946592608417"/>
      </bottom>
      <diagonal/>
    </border>
    <border>
      <left style="thin">
        <color theme="0" tint="-0.499984740745262"/>
      </left>
      <right/>
      <top style="thin">
        <color indexed="55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/>
      <diagonal/>
    </border>
  </borders>
  <cellStyleXfs count="9">
    <xf numFmtId="0" fontId="0" fillId="0" borderId="0"/>
    <xf numFmtId="166" fontId="19" fillId="0" borderId="0"/>
    <xf numFmtId="167" fontId="19" fillId="0" borderId="0"/>
    <xf numFmtId="167" fontId="19" fillId="0" borderId="0"/>
    <xf numFmtId="0" fontId="20" fillId="0" borderId="0"/>
    <xf numFmtId="0" fontId="19" fillId="0" borderId="0"/>
    <xf numFmtId="0" fontId="19" fillId="0" borderId="0"/>
    <xf numFmtId="9" fontId="19" fillId="0" borderId="0"/>
    <xf numFmtId="9" fontId="19" fillId="0" borderId="0"/>
  </cellStyleXfs>
  <cellXfs count="371">
    <xf numFmtId="0" fontId="0" fillId="0" borderId="0" pivotButton="0" quotePrefix="0" xfId="0"/>
    <xf numFmtId="0" fontId="6" fillId="0" borderId="0" applyAlignment="1" pivotButton="0" quotePrefix="0" xfId="0">
      <alignment vertical="top"/>
    </xf>
    <xf numFmtId="0" fontId="6" fillId="0" borderId="1" applyAlignment="1" pivotButton="0" quotePrefix="0" xfId="0">
      <alignment horizontal="left" vertical="top" wrapText="1"/>
    </xf>
    <xf numFmtId="0" fontId="10" fillId="0" borderId="2" applyAlignment="1" pivotButton="0" quotePrefix="0" xfId="0">
      <alignment horizontal="left" vertical="top" wrapText="1"/>
    </xf>
    <xf numFmtId="164" fontId="9" fillId="0" borderId="0" applyAlignment="1" pivotButton="0" quotePrefix="0" xfId="0">
      <alignment vertical="top"/>
    </xf>
    <xf numFmtId="0" fontId="7" fillId="0" borderId="2" applyAlignment="1" pivotButton="0" quotePrefix="0" xfId="0">
      <alignment horizontal="left" vertical="top" wrapText="1"/>
    </xf>
    <xf numFmtId="0" fontId="10" fillId="0" borderId="2" applyAlignment="1" pivotButton="0" quotePrefix="0" xfId="0">
      <alignment horizontal="left" vertical="top" wrapText="1" indent="2"/>
    </xf>
    <xf numFmtId="0" fontId="10" fillId="0" borderId="3" applyAlignment="1" pivotButton="0" quotePrefix="0" xfId="0">
      <alignment horizontal="left" vertical="top" wrapText="1" indent="2"/>
    </xf>
    <xf numFmtId="0" fontId="4" fillId="0" borderId="4" applyAlignment="1" pivotButton="0" quotePrefix="0" xfId="0">
      <alignment horizontal="left" vertical="top" wrapText="1" indent="4"/>
    </xf>
    <xf numFmtId="165" fontId="6" fillId="0" borderId="0" applyAlignment="1" pivotButton="0" quotePrefix="0" xfId="0">
      <alignment vertical="top"/>
    </xf>
    <xf numFmtId="0" fontId="10" fillId="2" borderId="3" applyAlignment="1" pivotButton="0" quotePrefix="0" xfId="0">
      <alignment horizontal="left" vertical="top" wrapText="1" indent="2"/>
    </xf>
    <xf numFmtId="165" fontId="6" fillId="0" borderId="0" applyAlignment="1" pivotButton="0" quotePrefix="0" xfId="0">
      <alignment horizontal="center" vertical="top"/>
    </xf>
    <xf numFmtId="0" fontId="6" fillId="0" borderId="0" applyAlignment="1" pivotButton="0" quotePrefix="0" xfId="0">
      <alignment vertical="top" wrapText="1"/>
    </xf>
    <xf numFmtId="0" fontId="6" fillId="0" borderId="0" applyAlignment="1" pivotButton="0" quotePrefix="0" xfId="0">
      <alignment vertical="center"/>
    </xf>
    <xf numFmtId="0" fontId="10" fillId="2" borderId="2" applyAlignment="1" pivotButton="0" quotePrefix="0" xfId="0">
      <alignment horizontal="left" vertical="top" wrapText="1"/>
    </xf>
    <xf numFmtId="0" fontId="4" fillId="0" borderId="4" applyAlignment="1" pivotButton="0" quotePrefix="0" xfId="0">
      <alignment horizontal="left" vertical="center" wrapText="1" indent="4"/>
    </xf>
    <xf numFmtId="0" fontId="10" fillId="0" borderId="3" applyAlignment="1" pivotButton="0" quotePrefix="0" xfId="0">
      <alignment horizontal="left" vertical="center" wrapText="1" indent="2"/>
    </xf>
    <xf numFmtId="0" fontId="10" fillId="0" borderId="4" applyAlignment="1" pivotButton="0" quotePrefix="0" xfId="0">
      <alignment horizontal="left" vertical="top" wrapText="1" indent="2"/>
    </xf>
    <xf numFmtId="0" fontId="6" fillId="0" borderId="0" applyAlignment="1" pivotButton="0" quotePrefix="0" xfId="0">
      <alignment horizontal="left" vertical="top"/>
    </xf>
    <xf numFmtId="0" fontId="7" fillId="0" borderId="5" applyAlignment="1" pivotButton="0" quotePrefix="0" xfId="0">
      <alignment horizontal="left" vertical="top" wrapText="1"/>
    </xf>
    <xf numFmtId="0" fontId="4" fillId="0" borderId="6" applyAlignment="1" pivotButton="0" quotePrefix="0" xfId="0">
      <alignment horizontal="left" vertical="center" wrapText="1" indent="4"/>
    </xf>
    <xf numFmtId="0" fontId="10" fillId="0" borderId="2" applyAlignment="1" pivotButton="0" quotePrefix="0" xfId="0">
      <alignment horizontal="left" vertical="center" wrapText="1"/>
    </xf>
    <xf numFmtId="0" fontId="10" fillId="0" borderId="2" applyAlignment="1" pivotButton="0" quotePrefix="0" xfId="0">
      <alignment horizontal="left" vertical="center" wrapText="1" indent="2"/>
    </xf>
    <xf numFmtId="0" fontId="4" fillId="0" borderId="4" applyAlignment="1" pivotButton="0" quotePrefix="0" xfId="0">
      <alignment horizontal="left" vertical="top" wrapText="1" indent="6"/>
    </xf>
    <xf numFmtId="0" fontId="15" fillId="0" borderId="7" applyAlignment="1" pivotButton="0" quotePrefix="0" xfId="0">
      <alignment horizontal="left" vertical="center"/>
    </xf>
    <xf numFmtId="0" fontId="14" fillId="0" borderId="7" applyAlignment="1" pivotButton="0" quotePrefix="0" xfId="0">
      <alignment horizontal="left" vertical="center"/>
    </xf>
    <xf numFmtId="4" fontId="6" fillId="0" borderId="1" applyAlignment="1" pivotButton="0" quotePrefix="0" xfId="0">
      <alignment horizontal="center" vertical="center"/>
    </xf>
    <xf numFmtId="2" fontId="6" fillId="0" borderId="0" applyAlignment="1" pivotButton="0" quotePrefix="0" xfId="0">
      <alignment vertical="top"/>
    </xf>
    <xf numFmtId="0" fontId="12" fillId="0" borderId="4" applyAlignment="1" pivotButton="0" quotePrefix="0" xfId="0">
      <alignment horizontal="left" vertical="center" wrapText="1" indent="4"/>
    </xf>
    <xf numFmtId="0" fontId="6" fillId="0" borderId="4" applyAlignment="1" pivotButton="0" quotePrefix="0" xfId="0">
      <alignment horizontal="left" vertical="center" wrapText="1" indent="6"/>
    </xf>
    <xf numFmtId="0" fontId="6" fillId="0" borderId="6" applyAlignment="1" pivotButton="0" quotePrefix="0" xfId="0">
      <alignment horizontal="left" vertical="center" wrapText="1" indent="6"/>
    </xf>
    <xf numFmtId="0" fontId="21" fillId="0" borderId="2" applyAlignment="1" pivotButton="0" quotePrefix="0" xfId="0">
      <alignment horizontal="left" vertical="top" wrapText="1"/>
    </xf>
    <xf numFmtId="0" fontId="21" fillId="0" borderId="3" applyAlignment="1" pivotButton="0" quotePrefix="0" xfId="0">
      <alignment horizontal="left" vertical="top" wrapText="1" indent="2"/>
    </xf>
    <xf numFmtId="0" fontId="22" fillId="0" borderId="4" applyAlignment="1" pivotButton="0" quotePrefix="0" xfId="0">
      <alignment horizontal="left" vertical="top" wrapText="1" indent="4"/>
    </xf>
    <xf numFmtId="0" fontId="22" fillId="0" borderId="4" applyAlignment="1" pivotButton="0" quotePrefix="0" xfId="0">
      <alignment horizontal="left" vertical="top" wrapText="1" indent="8"/>
    </xf>
    <xf numFmtId="0" fontId="22" fillId="0" borderId="3" applyAlignment="1" pivotButton="0" quotePrefix="0" xfId="0">
      <alignment horizontal="left" vertical="top" wrapText="1" indent="2"/>
    </xf>
    <xf numFmtId="0" fontId="22" fillId="0" borderId="6" applyAlignment="1" pivotButton="0" quotePrefix="0" xfId="0">
      <alignment horizontal="left" vertical="top" wrapText="1" indent="2"/>
    </xf>
    <xf numFmtId="10" fontId="21" fillId="0" borderId="9" applyAlignment="1" pivotButton="0" quotePrefix="0" xfId="0">
      <alignment horizontal="center" vertical="center"/>
    </xf>
    <xf numFmtId="0" fontId="25" fillId="0" borderId="4" applyAlignment="1" pivotButton="0" quotePrefix="0" xfId="0">
      <alignment horizontal="left" vertical="top" wrapText="1" indent="4"/>
    </xf>
    <xf numFmtId="10" fontId="25" fillId="0" borderId="10" applyAlignment="1" pivotButton="0" quotePrefix="0" xfId="0">
      <alignment horizontal="center" vertical="center"/>
    </xf>
    <xf numFmtId="10" fontId="22" fillId="0" borderId="10" applyAlignment="1" pivotButton="0" quotePrefix="0" xfId="0">
      <alignment horizontal="center" vertical="center"/>
    </xf>
    <xf numFmtId="0" fontId="26" fillId="0" borderId="1" applyAlignment="1" pivotButton="0" quotePrefix="0" xfId="0">
      <alignment horizontal="left" vertical="top" wrapText="1"/>
    </xf>
    <xf numFmtId="10" fontId="24" fillId="0" borderId="1" applyAlignment="1" pivotButton="0" quotePrefix="0" xfId="0">
      <alignment horizontal="center" vertical="center"/>
    </xf>
    <xf numFmtId="0" fontId="21" fillId="0" borderId="3" applyAlignment="1" pivotButton="0" quotePrefix="0" xfId="0">
      <alignment horizontal="left" vertical="top" indent="2"/>
    </xf>
    <xf numFmtId="2" fontId="10" fillId="0" borderId="11" applyAlignment="1" pivotButton="0" quotePrefix="0" xfId="0">
      <alignment horizontal="center" vertical="center" wrapText="1"/>
    </xf>
    <xf numFmtId="164" fontId="10" fillId="0" borderId="11" applyAlignment="1" pivotButton="0" quotePrefix="0" xfId="0">
      <alignment horizontal="center" vertical="center" wrapText="1"/>
    </xf>
    <xf numFmtId="165" fontId="10" fillId="0" borderId="11" applyAlignment="1" pivotButton="0" quotePrefix="0" xfId="0">
      <alignment horizontal="center" vertical="center" wrapText="1"/>
    </xf>
    <xf numFmtId="165" fontId="8" fillId="0" borderId="8" applyAlignment="1" pivotButton="0" quotePrefix="0" xfId="0">
      <alignment horizontal="center" vertical="center" wrapText="1"/>
    </xf>
    <xf numFmtId="10" fontId="7" fillId="0" borderId="8" applyAlignment="1" pivotButton="0" quotePrefix="0" xfId="0">
      <alignment horizontal="center" vertical="center" wrapText="1"/>
    </xf>
    <xf numFmtId="0" fontId="11" fillId="2" borderId="0" applyAlignment="1" pivotButton="0" quotePrefix="0" xfId="0">
      <alignment horizontal="center" vertical="center" wrapText="1"/>
    </xf>
    <xf numFmtId="0" fontId="22" fillId="0" borderId="4" applyAlignment="1" pivotButton="0" quotePrefix="0" xfId="0">
      <alignment horizontal="left" vertical="top" wrapText="1" indent="6"/>
    </xf>
    <xf numFmtId="0" fontId="27" fillId="0" borderId="2" applyAlignment="1" pivotButton="0" quotePrefix="0" xfId="0">
      <alignment horizontal="left" vertical="top" wrapText="1"/>
    </xf>
    <xf numFmtId="0" fontId="6" fillId="0" borderId="0" applyAlignment="1" pivotButton="0" quotePrefix="0" xfId="0">
      <alignment horizontal="left" vertical="top" wrapText="1"/>
    </xf>
    <xf numFmtId="165" fontId="6" fillId="0" borderId="5" applyAlignment="1" pivotButton="0" quotePrefix="0" xfId="0">
      <alignment horizontal="center" vertical="top"/>
    </xf>
    <xf numFmtId="164" fontId="9" fillId="0" borderId="5" applyAlignment="1" pivotButton="0" quotePrefix="0" xfId="0">
      <alignment horizontal="center" vertical="top"/>
    </xf>
    <xf numFmtId="164" fontId="9" fillId="0" borderId="0" applyAlignment="1" pivotButton="0" quotePrefix="0" xfId="0">
      <alignment horizontal="center" vertical="top"/>
    </xf>
    <xf numFmtId="0" fontId="8" fillId="0" borderId="5" applyAlignment="1" pivotButton="0" quotePrefix="0" xfId="0">
      <alignment horizontal="center" vertical="top" wrapText="1"/>
    </xf>
    <xf numFmtId="2" fontId="6" fillId="0" borderId="5" applyAlignment="1" pivotButton="0" quotePrefix="0" xfId="0">
      <alignment horizontal="center" vertical="top"/>
    </xf>
    <xf numFmtId="0" fontId="21" fillId="0" borderId="4" applyAlignment="1" pivotButton="0" quotePrefix="0" xfId="0">
      <alignment horizontal="left" vertical="top" wrapText="1" indent="2"/>
    </xf>
    <xf numFmtId="0" fontId="14" fillId="0" borderId="7" applyAlignment="1" pivotButton="0" quotePrefix="0" xfId="5">
      <alignment horizontal="left" vertical="center"/>
    </xf>
    <xf numFmtId="0" fontId="4" fillId="0" borderId="4" applyAlignment="1" pivotButton="0" quotePrefix="0" xfId="5">
      <alignment horizontal="left" vertical="top" wrapText="1" indent="2"/>
    </xf>
    <xf numFmtId="0" fontId="4" fillId="0" borderId="4" applyAlignment="1" pivotButton="0" quotePrefix="0" xfId="5">
      <alignment horizontal="left" vertical="top" wrapText="1" indent="4"/>
    </xf>
    <xf numFmtId="0" fontId="4" fillId="0" borderId="4" applyAlignment="1" pivotButton="0" quotePrefix="0" xfId="5">
      <alignment horizontal="left" vertical="center" wrapText="1" indent="4"/>
    </xf>
    <xf numFmtId="0" fontId="10" fillId="0" borderId="3" applyAlignment="1" pivotButton="0" quotePrefix="0" xfId="5">
      <alignment horizontal="left" vertical="top" wrapText="1" indent="2"/>
    </xf>
    <xf numFmtId="0" fontId="10" fillId="0" borderId="34" applyAlignment="1" pivotButton="0" quotePrefix="0" xfId="0">
      <alignment horizontal="left" vertical="top" wrapText="1"/>
    </xf>
    <xf numFmtId="164" fontId="9" fillId="0" borderId="0" applyAlignment="1" pivotButton="0" quotePrefix="0" xfId="0">
      <alignment horizontal="left" vertical="top"/>
    </xf>
    <xf numFmtId="0" fontId="4" fillId="0" borderId="35" applyAlignment="1" pivotButton="0" quotePrefix="0" xfId="0">
      <alignment horizontal="left" vertical="center" wrapText="1" indent="5"/>
    </xf>
    <xf numFmtId="0" fontId="28" fillId="0" borderId="0" applyAlignment="1" pivotButton="0" quotePrefix="0" xfId="0">
      <alignment horizontal="left" vertical="top" wrapText="1"/>
    </xf>
    <xf numFmtId="0" fontId="10" fillId="2" borderId="3" applyAlignment="1" pivotButton="0" quotePrefix="0" xfId="0">
      <alignment horizontal="left" vertical="top" wrapText="1"/>
    </xf>
    <xf numFmtId="0" fontId="4" fillId="0" borderId="4" applyAlignment="1" pivotButton="0" quotePrefix="0" xfId="0">
      <alignment horizontal="left" vertical="top" wrapText="1" indent="2"/>
    </xf>
    <xf numFmtId="0" fontId="4" fillId="0" borderId="6" applyAlignment="1" pivotButton="0" quotePrefix="0" xfId="0">
      <alignment horizontal="left" vertical="top" wrapText="1" indent="2"/>
    </xf>
    <xf numFmtId="0" fontId="4" fillId="0" borderId="6" applyAlignment="1" pivotButton="0" quotePrefix="0" xfId="5">
      <alignment horizontal="left" vertical="top" wrapText="1" indent="4"/>
    </xf>
    <xf numFmtId="0" fontId="10" fillId="0" borderId="3" applyAlignment="1" pivotButton="0" quotePrefix="0" xfId="5">
      <alignment horizontal="left" vertical="center" wrapText="1" indent="2"/>
    </xf>
    <xf numFmtId="0" fontId="10" fillId="0" borderId="36" applyAlignment="1" pivotButton="0" quotePrefix="0" xfId="0">
      <alignment horizontal="left" vertical="center" wrapText="1" indent="2"/>
    </xf>
    <xf numFmtId="0" fontId="10" fillId="0" borderId="37" applyAlignment="1" pivotButton="0" quotePrefix="0" xfId="0">
      <alignment horizontal="left" vertical="center" wrapText="1" indent="2"/>
    </xf>
    <xf numFmtId="0" fontId="4" fillId="0" borderId="6" applyAlignment="1" pivotButton="0" quotePrefix="0" xfId="5">
      <alignment horizontal="left" vertical="top" wrapText="1" indent="2"/>
    </xf>
    <xf numFmtId="0" fontId="10" fillId="2" borderId="38" applyAlignment="1" pivotButton="0" quotePrefix="0" xfId="0">
      <alignment horizontal="left" vertical="top" wrapText="1"/>
    </xf>
    <xf numFmtId="0" fontId="4" fillId="0" borderId="39" applyAlignment="1" pivotButton="0" quotePrefix="0" xfId="5">
      <alignment horizontal="left" vertical="top" wrapText="1" indent="2"/>
    </xf>
    <xf numFmtId="0" fontId="4" fillId="0" borderId="12" applyAlignment="1" pivotButton="0" quotePrefix="0" xfId="0">
      <alignment horizontal="left" vertical="top" wrapText="1" indent="4"/>
    </xf>
    <xf numFmtId="0" fontId="29" fillId="0" borderId="0" applyAlignment="1" pivotButton="0" quotePrefix="0" xfId="0">
      <alignment horizontal="center" vertical="center"/>
    </xf>
    <xf numFmtId="4" fontId="10" fillId="0" borderId="0" applyAlignment="1" pivotButton="0" quotePrefix="0" xfId="0">
      <alignment horizontal="center" vertical="center"/>
    </xf>
    <xf numFmtId="0" fontId="25" fillId="0" borderId="13" applyAlignment="1" pivotButton="0" quotePrefix="0" xfId="0">
      <alignment horizontal="left" vertical="top" wrapText="1" indent="4"/>
    </xf>
    <xf numFmtId="0" fontId="25" fillId="0" borderId="14" applyAlignment="1" pivotButton="0" quotePrefix="0" xfId="0">
      <alignment horizontal="left" vertical="top" wrapText="1" indent="4"/>
    </xf>
    <xf numFmtId="0" fontId="6" fillId="15" borderId="0" applyAlignment="1" pivotButton="0" quotePrefix="0" xfId="0">
      <alignment vertical="top"/>
    </xf>
    <xf numFmtId="10" fontId="21" fillId="0" borderId="11" applyAlignment="1" pivotButton="0" quotePrefix="0" xfId="7">
      <alignment horizontal="center" vertical="center"/>
    </xf>
    <xf numFmtId="10" fontId="25" fillId="0" borderId="10" applyAlignment="1" pivotButton="0" quotePrefix="0" xfId="7">
      <alignment horizontal="center" vertical="center"/>
    </xf>
    <xf numFmtId="10" fontId="22" fillId="0" borderId="10" applyAlignment="1" pivotButton="0" quotePrefix="0" xfId="7">
      <alignment horizontal="center" vertical="center"/>
    </xf>
    <xf numFmtId="10" fontId="21" fillId="0" borderId="15" applyAlignment="1" pivotButton="0" quotePrefix="0" xfId="7">
      <alignment horizontal="center" vertical="center"/>
    </xf>
    <xf numFmtId="10" fontId="25" fillId="0" borderId="16" applyAlignment="1" pivotButton="0" quotePrefix="0" xfId="7">
      <alignment horizontal="center" vertical="center"/>
    </xf>
    <xf numFmtId="0" fontId="6" fillId="0" borderId="0" applyAlignment="1" pivotButton="0" quotePrefix="0" xfId="5">
      <alignment vertical="top"/>
    </xf>
    <xf numFmtId="0" fontId="8" fillId="0" borderId="0" applyAlignment="1" pivotButton="0" quotePrefix="0" xfId="5">
      <alignment horizontal="center" vertical="top" wrapText="1"/>
    </xf>
    <xf numFmtId="2" fontId="6" fillId="0" borderId="5" applyAlignment="1" pivotButton="0" quotePrefix="0" xfId="5">
      <alignment horizontal="center" vertical="top"/>
    </xf>
    <xf numFmtId="164" fontId="9" fillId="0" borderId="5" applyAlignment="1" pivotButton="0" quotePrefix="0" xfId="5">
      <alignment horizontal="center" vertical="top"/>
    </xf>
    <xf numFmtId="164" fontId="9" fillId="0" borderId="0" applyAlignment="1" pivotButton="0" quotePrefix="0" xfId="5">
      <alignment horizontal="center" vertical="top"/>
    </xf>
    <xf numFmtId="165" fontId="6" fillId="0" borderId="0" applyAlignment="1" pivotButton="0" quotePrefix="0" xfId="5">
      <alignment horizontal="center" vertical="top"/>
    </xf>
    <xf numFmtId="0" fontId="6" fillId="0" borderId="0" applyAlignment="1" pivotButton="0" quotePrefix="0" xfId="5">
      <alignment vertical="center"/>
    </xf>
    <xf numFmtId="0" fontId="10" fillId="0" borderId="2" applyAlignment="1" pivotButton="0" quotePrefix="0" xfId="5">
      <alignment horizontal="left" vertical="top" wrapText="1" indent="2"/>
    </xf>
    <xf numFmtId="0" fontId="10" fillId="0" borderId="4" applyAlignment="1" pivotButton="0" quotePrefix="0" xfId="5">
      <alignment horizontal="left" vertical="top" wrapText="1" indent="2"/>
    </xf>
    <xf numFmtId="0" fontId="4" fillId="0" borderId="6" applyAlignment="1" pivotButton="0" quotePrefix="0" xfId="5">
      <alignment horizontal="left" vertical="center" wrapText="1" indent="4"/>
    </xf>
    <xf numFmtId="0" fontId="6" fillId="0" borderId="1" applyAlignment="1" pivotButton="0" quotePrefix="0" xfId="5">
      <alignment horizontal="left" vertical="top" wrapText="1"/>
    </xf>
    <xf numFmtId="2" fontId="6" fillId="0" borderId="0" applyAlignment="1" pivotButton="0" quotePrefix="0" xfId="5">
      <alignment vertical="top"/>
    </xf>
    <xf numFmtId="164" fontId="9" fillId="0" borderId="0" applyAlignment="1" pivotButton="0" quotePrefix="0" xfId="5">
      <alignment vertical="top"/>
    </xf>
    <xf numFmtId="165" fontId="6" fillId="0" borderId="0" applyAlignment="1" pivotButton="0" quotePrefix="0" xfId="5">
      <alignment vertical="top"/>
    </xf>
    <xf numFmtId="0" fontId="6" fillId="0" borderId="0" applyAlignment="1" pivotButton="0" quotePrefix="0" xfId="5">
      <alignment vertical="top" wrapText="1"/>
    </xf>
    <xf numFmtId="0" fontId="14" fillId="0" borderId="17" applyAlignment="1" pivotButton="0" quotePrefix="0" xfId="0">
      <alignment horizontal="left" vertical="center"/>
    </xf>
    <xf numFmtId="0" fontId="6" fillId="0" borderId="18" applyAlignment="1" pivotButton="0" quotePrefix="0" xfId="0">
      <alignment vertical="top"/>
    </xf>
    <xf numFmtId="0" fontId="12" fillId="0" borderId="4" applyAlignment="1" pivotButton="0" quotePrefix="0" xfId="0">
      <alignment horizontal="left" vertical="top" wrapText="1" indent="4"/>
    </xf>
    <xf numFmtId="0" fontId="6" fillId="0" borderId="4" applyAlignment="1" pivotButton="0" quotePrefix="0" xfId="5">
      <alignment horizontal="left" vertical="center" wrapText="1" indent="6"/>
    </xf>
    <xf numFmtId="0" fontId="10" fillId="0" borderId="6" applyAlignment="1" pivotButton="0" quotePrefix="0" xfId="0">
      <alignment horizontal="left" vertical="top" wrapText="1" indent="2"/>
    </xf>
    <xf numFmtId="0" fontId="10" fillId="0" borderId="6" applyAlignment="1" pivotButton="0" quotePrefix="0" xfId="5">
      <alignment horizontal="left" vertical="top" wrapText="1" indent="2"/>
    </xf>
    <xf numFmtId="0" fontId="4" fillId="0" borderId="41" applyAlignment="1" pivotButton="0" quotePrefix="0" xfId="5">
      <alignment horizontal="left" vertical="top" wrapText="1" indent="2"/>
    </xf>
    <xf numFmtId="0" fontId="8" fillId="0" borderId="0" applyAlignment="1" pivotButton="0" quotePrefix="0" xfId="0">
      <alignment vertical="top"/>
    </xf>
    <xf numFmtId="0" fontId="4" fillId="0" borderId="0" applyAlignment="1" pivotButton="0" quotePrefix="0" xfId="0">
      <alignment vertical="top"/>
    </xf>
    <xf numFmtId="0" fontId="12" fillId="0" borderId="7" applyAlignment="1" pivotButton="0" quotePrefix="0" xfId="0">
      <alignment horizontal="left" vertical="center"/>
    </xf>
    <xf numFmtId="0" fontId="4" fillId="0" borderId="7" applyAlignment="1" pivotButton="0" quotePrefix="0" xfId="0">
      <alignment horizontal="left" vertical="center"/>
    </xf>
    <xf numFmtId="0" fontId="4" fillId="0" borderId="17" applyAlignment="1" pivotButton="0" quotePrefix="0" xfId="0">
      <alignment horizontal="left" vertical="center"/>
    </xf>
    <xf numFmtId="0" fontId="12" fillId="0" borderId="18" applyAlignment="1" pivotButton="0" quotePrefix="0" xfId="0">
      <alignment horizontal="left" vertical="center"/>
    </xf>
    <xf numFmtId="0" fontId="4" fillId="0" borderId="18" applyAlignment="1" pivotButton="0" quotePrefix="0" xfId="5">
      <alignment horizontal="left" vertical="center"/>
    </xf>
    <xf numFmtId="0" fontId="4" fillId="0" borderId="7" applyAlignment="1" pivotButton="0" quotePrefix="0" xfId="5">
      <alignment horizontal="left" vertical="center"/>
    </xf>
    <xf numFmtId="0" fontId="18" fillId="5" borderId="18" applyAlignment="1" pivotButton="0" quotePrefix="0" xfId="4">
      <alignment horizontal="left" vertical="center" wrapText="1"/>
    </xf>
    <xf numFmtId="0" fontId="18" fillId="5" borderId="7" applyAlignment="1" pivotButton="0" quotePrefix="0" xfId="4">
      <alignment horizontal="left" vertical="center" wrapText="1"/>
    </xf>
    <xf numFmtId="0" fontId="3" fillId="6" borderId="18" applyAlignment="1" pivotButton="0" quotePrefix="0" xfId="4">
      <alignment horizontal="left" vertical="center" wrapText="1"/>
    </xf>
    <xf numFmtId="0" fontId="3" fillId="6" borderId="7" applyAlignment="1" pivotButton="0" quotePrefix="0" xfId="4">
      <alignment horizontal="left" vertical="center" wrapText="1"/>
    </xf>
    <xf numFmtId="0" fontId="18" fillId="7" borderId="7" applyAlignment="1" pivotButton="0" quotePrefix="0" xfId="4">
      <alignment horizontal="left" vertical="center" wrapText="1"/>
    </xf>
    <xf numFmtId="0" fontId="3" fillId="8" borderId="7" applyAlignment="1" pivotButton="0" quotePrefix="0" xfId="4">
      <alignment horizontal="left" vertical="center" wrapText="1"/>
    </xf>
    <xf numFmtId="0" fontId="3" fillId="9" borderId="7" applyAlignment="1" pivotButton="0" quotePrefix="0" xfId="4">
      <alignment horizontal="left" vertical="center" wrapText="1"/>
    </xf>
    <xf numFmtId="0" fontId="3" fillId="3" borderId="18" applyAlignment="1" pivotButton="0" quotePrefix="0" xfId="4">
      <alignment horizontal="left" vertical="center" wrapText="1"/>
    </xf>
    <xf numFmtId="0" fontId="3" fillId="3" borderId="7" applyAlignment="1" pivotButton="0" quotePrefix="0" xfId="4">
      <alignment horizontal="left" vertical="center" wrapText="1"/>
    </xf>
    <xf numFmtId="0" fontId="3" fillId="17" borderId="18" applyAlignment="1" pivotButton="0" quotePrefix="0" xfId="4">
      <alignment horizontal="left" vertical="center" wrapText="1"/>
    </xf>
    <xf numFmtId="0" fontId="3" fillId="3" borderId="20" applyAlignment="1" pivotButton="0" quotePrefix="0" xfId="4">
      <alignment horizontal="left" vertical="center" wrapText="1"/>
    </xf>
    <xf numFmtId="0" fontId="18" fillId="10" borderId="7" applyAlignment="1" pivotButton="0" quotePrefix="0" xfId="4">
      <alignment horizontal="left" vertical="center" wrapText="1"/>
    </xf>
    <xf numFmtId="0" fontId="3" fillId="11" borderId="7" applyAlignment="1" pivotButton="0" quotePrefix="0" xfId="4">
      <alignment horizontal="left" vertical="center" wrapText="1"/>
    </xf>
    <xf numFmtId="0" fontId="3" fillId="12" borderId="18" applyAlignment="1" pivotButton="0" quotePrefix="0" xfId="4">
      <alignment horizontal="left" vertical="center" wrapText="1"/>
    </xf>
    <xf numFmtId="0" fontId="3" fillId="12" borderId="7" applyAlignment="1" pivotButton="0" quotePrefix="0" xfId="4">
      <alignment horizontal="left" vertical="center" wrapText="1"/>
    </xf>
    <xf numFmtId="0" fontId="5" fillId="0" borderId="0" applyAlignment="1" pivotButton="0" quotePrefix="0" xfId="0">
      <alignment vertical="top"/>
    </xf>
    <xf numFmtId="0" fontId="30" fillId="18" borderId="7" applyAlignment="1" pivotButton="0" quotePrefix="0" xfId="0">
      <alignment horizontal="left" vertical="center" wrapText="1"/>
    </xf>
    <xf numFmtId="0" fontId="5" fillId="19" borderId="7" applyAlignment="1" pivotButton="0" quotePrefix="0" xfId="0">
      <alignment horizontal="left" vertical="center" wrapText="1"/>
    </xf>
    <xf numFmtId="0" fontId="5" fillId="16" borderId="0" applyAlignment="1" pivotButton="0" quotePrefix="0" xfId="5">
      <alignment vertical="top"/>
    </xf>
    <xf numFmtId="0" fontId="5" fillId="16" borderId="0" applyAlignment="1" pivotButton="0" quotePrefix="0" xfId="5">
      <alignment vertical="center"/>
    </xf>
    <xf numFmtId="0" fontId="31" fillId="20" borderId="7" applyAlignment="1" pivotButton="0" quotePrefix="0" xfId="4">
      <alignment horizontal="left" vertical="center" wrapText="1"/>
    </xf>
    <xf numFmtId="0" fontId="5" fillId="16" borderId="7" applyAlignment="1" pivotButton="0" quotePrefix="0" xfId="4">
      <alignment horizontal="left" vertical="center" wrapText="1"/>
    </xf>
    <xf numFmtId="0" fontId="5" fillId="0" borderId="0" applyAlignment="1" pivotButton="0" quotePrefix="0" xfId="5">
      <alignment vertical="top"/>
    </xf>
    <xf numFmtId="0" fontId="6" fillId="8" borderId="7" applyAlignment="1" pivotButton="0" quotePrefix="0" xfId="4">
      <alignment horizontal="left" vertical="center" wrapText="1"/>
    </xf>
    <xf numFmtId="2" fontId="10" fillId="15" borderId="11" applyAlignment="1" pivotButton="0" quotePrefix="0" xfId="0">
      <alignment horizontal="center" vertical="center" wrapText="1"/>
    </xf>
    <xf numFmtId="164" fontId="10" fillId="15" borderId="11" applyAlignment="1" pivotButton="0" quotePrefix="0" xfId="0">
      <alignment horizontal="center" vertical="center" wrapText="1"/>
    </xf>
    <xf numFmtId="165" fontId="10" fillId="15" borderId="11" applyAlignment="1" pivotButton="0" quotePrefix="0" xfId="0">
      <alignment horizontal="center" vertical="center" wrapText="1"/>
    </xf>
    <xf numFmtId="165" fontId="8" fillId="15" borderId="8" applyAlignment="1" pivotButton="0" quotePrefix="0" xfId="0">
      <alignment horizontal="center" vertical="center" wrapText="1"/>
    </xf>
    <xf numFmtId="10" fontId="7" fillId="15" borderId="8" applyAlignment="1" pivotButton="0" quotePrefix="0" xfId="0">
      <alignment horizontal="center" vertical="center" wrapText="1"/>
    </xf>
    <xf numFmtId="10" fontId="21" fillId="15" borderId="9" applyAlignment="1" pivotButton="0" quotePrefix="0" xfId="0">
      <alignment horizontal="center" vertical="center"/>
    </xf>
    <xf numFmtId="10" fontId="25" fillId="15" borderId="10" applyAlignment="1" pivotButton="0" quotePrefix="0" xfId="0">
      <alignment horizontal="center" vertical="center"/>
    </xf>
    <xf numFmtId="10" fontId="22" fillId="15" borderId="10" applyAlignment="1" pivotButton="0" quotePrefix="0" xfId="0">
      <alignment horizontal="center" vertical="center"/>
    </xf>
    <xf numFmtId="10" fontId="24" fillId="15" borderId="1" applyAlignment="1" pivotButton="0" quotePrefix="0" xfId="0">
      <alignment horizontal="center" vertical="center"/>
    </xf>
    <xf numFmtId="10" fontId="25" fillId="15" borderId="10" applyAlignment="1" pivotButton="0" quotePrefix="0" xfId="7">
      <alignment horizontal="center" vertical="center"/>
    </xf>
    <xf numFmtId="10" fontId="22" fillId="15" borderId="10" applyAlignment="1" pivotButton="0" quotePrefix="0" xfId="7">
      <alignment horizontal="center" vertical="center"/>
    </xf>
    <xf numFmtId="4" fontId="6" fillId="15" borderId="1" applyAlignment="1" pivotButton="0" quotePrefix="0" xfId="0">
      <alignment horizontal="center" vertical="center"/>
    </xf>
    <xf numFmtId="10" fontId="25" fillId="15" borderId="16" applyAlignment="1" pivotButton="0" quotePrefix="0" xfId="7">
      <alignment horizontal="center" vertical="center"/>
    </xf>
    <xf numFmtId="0" fontId="18" fillId="6" borderId="18" applyAlignment="1" pivotButton="0" quotePrefix="0" xfId="4">
      <alignment horizontal="left" vertical="center" wrapText="1"/>
    </xf>
    <xf numFmtId="0" fontId="18" fillId="13" borderId="7" applyAlignment="1" pivotButton="0" quotePrefix="0" xfId="4">
      <alignment horizontal="left" vertical="center" wrapText="1"/>
    </xf>
    <xf numFmtId="0" fontId="18" fillId="4" borderId="18" applyAlignment="1" pivotButton="0" quotePrefix="0" xfId="4">
      <alignment horizontal="left" vertical="center" wrapText="1"/>
    </xf>
    <xf numFmtId="0" fontId="18" fillId="4" borderId="7" applyAlignment="1" pivotButton="0" quotePrefix="0" xfId="4">
      <alignment horizontal="left" vertical="center" wrapText="1"/>
    </xf>
    <xf numFmtId="0" fontId="18" fillId="14" borderId="18" applyAlignment="1" pivotButton="0" quotePrefix="0" xfId="4">
      <alignment horizontal="left" vertical="center" wrapText="1"/>
    </xf>
    <xf numFmtId="0" fontId="18" fillId="14" borderId="7" applyAlignment="1" pivotButton="0" quotePrefix="0" xfId="4">
      <alignment horizontal="left" vertical="center" wrapText="1"/>
    </xf>
    <xf numFmtId="10" fontId="10" fillId="0" borderId="11" applyAlignment="1" pivotButton="0" quotePrefix="0" xfId="7">
      <alignment horizontal="center" vertical="center"/>
    </xf>
    <xf numFmtId="10" fontId="10" fillId="15" borderId="11" applyAlignment="1" pivotButton="0" quotePrefix="0" xfId="7">
      <alignment horizontal="center" vertical="center"/>
    </xf>
    <xf numFmtId="10" fontId="10" fillId="0" borderId="9" applyAlignment="1" pivotButton="0" quotePrefix="0" xfId="7">
      <alignment horizontal="center" vertical="center"/>
    </xf>
    <xf numFmtId="10" fontId="10" fillId="15" borderId="9" applyAlignment="1" pivotButton="0" quotePrefix="0" xfId="7">
      <alignment horizontal="center" vertical="center"/>
    </xf>
    <xf numFmtId="10" fontId="10" fillId="0" borderId="10" applyAlignment="1" pivotButton="0" quotePrefix="0" xfId="7">
      <alignment horizontal="center" vertical="center"/>
    </xf>
    <xf numFmtId="10" fontId="10" fillId="15" borderId="10" applyAlignment="1" pivotButton="0" quotePrefix="0" xfId="7">
      <alignment horizontal="center" vertical="center"/>
    </xf>
    <xf numFmtId="10" fontId="10" fillId="0" borderId="40" applyAlignment="1" pivotButton="0" quotePrefix="0" xfId="7">
      <alignment horizontal="center" vertical="center"/>
    </xf>
    <xf numFmtId="10" fontId="10" fillId="15" borderId="40" applyAlignment="1" pivotButton="0" quotePrefix="0" xfId="7">
      <alignment horizontal="center" vertical="center"/>
    </xf>
    <xf numFmtId="10" fontId="10" fillId="0" borderId="42" applyAlignment="1" pivotButton="0" quotePrefix="0" xfId="7">
      <alignment horizontal="center" vertical="center"/>
    </xf>
    <xf numFmtId="10" fontId="10" fillId="15" borderId="42" applyAlignment="1" pivotButton="0" quotePrefix="0" xfId="7">
      <alignment horizontal="center" vertical="center"/>
    </xf>
    <xf numFmtId="10" fontId="10" fillId="21" borderId="43" applyAlignment="1" pivotButton="0" quotePrefix="0" xfId="7">
      <alignment horizontal="center" vertical="center"/>
    </xf>
    <xf numFmtId="10" fontId="10" fillId="15" borderId="43" applyAlignment="1" pivotButton="0" quotePrefix="0" xfId="7">
      <alignment horizontal="center" vertical="center"/>
    </xf>
    <xf numFmtId="10" fontId="10" fillId="15" borderId="22" applyAlignment="1" pivotButton="0" quotePrefix="0" xfId="7">
      <alignment horizontal="center" vertical="center"/>
    </xf>
    <xf numFmtId="10" fontId="4" fillId="15" borderId="22" applyAlignment="1" pivotButton="0" quotePrefix="0" xfId="7">
      <alignment horizontal="center" vertical="center"/>
    </xf>
    <xf numFmtId="10" fontId="10" fillId="21" borderId="9" applyAlignment="1" pivotButton="0" quotePrefix="0" xfId="7">
      <alignment horizontal="center" vertical="center"/>
    </xf>
    <xf numFmtId="10" fontId="4" fillId="0" borderId="22" applyAlignment="1" pivotButton="0" quotePrefix="0" xfId="7">
      <alignment horizontal="center" vertical="center"/>
    </xf>
    <xf numFmtId="10" fontId="10" fillId="0" borderId="23" applyAlignment="1" pivotButton="0" quotePrefix="0" xfId="7">
      <alignment horizontal="center" vertical="center"/>
    </xf>
    <xf numFmtId="10" fontId="10" fillId="15" borderId="23" applyAlignment="1" pivotButton="0" quotePrefix="0" xfId="7">
      <alignment horizontal="center" vertical="center"/>
    </xf>
    <xf numFmtId="10" fontId="12" fillId="0" borderId="10" applyAlignment="1" pivotButton="0" quotePrefix="0" xfId="7">
      <alignment horizontal="center" vertical="center"/>
    </xf>
    <xf numFmtId="10" fontId="12" fillId="15" borderId="10" applyAlignment="1" pivotButton="0" quotePrefix="0" xfId="7">
      <alignment horizontal="center" vertical="center"/>
    </xf>
    <xf numFmtId="10" fontId="10" fillId="0" borderId="22" applyAlignment="1" pivotButton="0" quotePrefix="0" xfId="7">
      <alignment horizontal="center" vertical="center"/>
    </xf>
    <xf numFmtId="10" fontId="10" fillId="0" borderId="24" applyAlignment="1" pivotButton="0" quotePrefix="0" xfId="7">
      <alignment horizontal="center" vertical="center"/>
    </xf>
    <xf numFmtId="10" fontId="10" fillId="0" borderId="25" applyAlignment="1" pivotButton="0" quotePrefix="0" xfId="7">
      <alignment horizontal="center" vertical="center"/>
    </xf>
    <xf numFmtId="10" fontId="10" fillId="15" borderId="24" applyAlignment="1" pivotButton="0" quotePrefix="0" xfId="7">
      <alignment horizontal="center" vertical="center"/>
    </xf>
    <xf numFmtId="2" fontId="6" fillId="0" borderId="1" applyAlignment="1" pivotButton="0" quotePrefix="0" xfId="2">
      <alignment horizontal="center" vertical="center"/>
    </xf>
    <xf numFmtId="2" fontId="9" fillId="0" borderId="1" applyAlignment="1" pivotButton="0" quotePrefix="0" xfId="2">
      <alignment horizontal="center" vertical="center"/>
    </xf>
    <xf numFmtId="2" fontId="6" fillId="21" borderId="1" applyAlignment="1" pivotButton="0" quotePrefix="0" xfId="2">
      <alignment horizontal="center" vertical="center"/>
    </xf>
    <xf numFmtId="2" fontId="25" fillId="0" borderId="10" applyAlignment="1" pivotButton="0" quotePrefix="0" xfId="7">
      <alignment horizontal="center" vertical="center"/>
    </xf>
    <xf numFmtId="10" fontId="21" fillId="15" borderId="43" applyAlignment="1" pivotButton="0" quotePrefix="0" xfId="7">
      <alignment horizontal="center" vertical="center"/>
    </xf>
    <xf numFmtId="165" fontId="8" fillId="0" borderId="44" applyAlignment="1" pivotButton="0" quotePrefix="0" xfId="0">
      <alignment horizontal="center" vertical="center" wrapText="1"/>
    </xf>
    <xf numFmtId="10" fontId="21" fillId="0" borderId="43" applyAlignment="1" pivotButton="0" quotePrefix="0" xfId="7">
      <alignment horizontal="center" vertical="center"/>
    </xf>
    <xf numFmtId="165" fontId="6" fillId="0" borderId="45" applyAlignment="1" pivotButton="0" quotePrefix="0" xfId="0">
      <alignment vertical="top"/>
    </xf>
    <xf numFmtId="10" fontId="25" fillId="0" borderId="46" applyAlignment="1" pivotButton="0" quotePrefix="0" xfId="7">
      <alignment horizontal="center" vertical="center"/>
    </xf>
    <xf numFmtId="0" fontId="6" fillId="15" borderId="45" applyAlignment="1" pivotButton="0" quotePrefix="0" xfId="0">
      <alignment vertical="top"/>
    </xf>
    <xf numFmtId="10" fontId="21" fillId="0" borderId="10" applyAlignment="1" pivotButton="0" quotePrefix="0" xfId="7">
      <alignment horizontal="center" vertical="center"/>
    </xf>
    <xf numFmtId="0" fontId="10" fillId="0" borderId="34" applyAlignment="1" pivotButton="0" quotePrefix="0" xfId="0">
      <alignment horizontal="center" vertical="center" wrapText="1"/>
    </xf>
    <xf numFmtId="0" fontId="6" fillId="0" borderId="50" applyAlignment="1" pivotButton="0" quotePrefix="0" xfId="0">
      <alignment vertical="top"/>
    </xf>
    <xf numFmtId="0" fontId="7" fillId="0" borderId="26" applyAlignment="1" pivotButton="0" quotePrefix="0" xfId="0">
      <alignment horizontal="left" vertical="top" wrapText="1"/>
    </xf>
    <xf numFmtId="0" fontId="25" fillId="0" borderId="51" applyAlignment="1" pivotButton="0" quotePrefix="0" xfId="0">
      <alignment horizontal="left" vertical="top" wrapText="1" indent="4"/>
    </xf>
    <xf numFmtId="0" fontId="11" fillId="2" borderId="52" applyAlignment="1" pivotButton="0" quotePrefix="0" xfId="5">
      <alignment horizontal="center" vertical="top" wrapText="1"/>
    </xf>
    <xf numFmtId="0" fontId="6" fillId="0" borderId="53" applyAlignment="1" pivotButton="0" quotePrefix="0" xfId="5">
      <alignment vertical="top"/>
    </xf>
    <xf numFmtId="10" fontId="29" fillId="0" borderId="54" applyAlignment="1" pivotButton="0" quotePrefix="0" xfId="0">
      <alignment horizontal="center" vertical="center"/>
    </xf>
    <xf numFmtId="0" fontId="6" fillId="0" borderId="55" applyAlignment="1" pivotButton="0" quotePrefix="0" xfId="0">
      <alignment vertical="top"/>
    </xf>
    <xf numFmtId="0" fontId="6" fillId="0" borderId="56" applyAlignment="1" pivotButton="0" quotePrefix="0" xfId="0">
      <alignment vertical="top"/>
    </xf>
    <xf numFmtId="10" fontId="21" fillId="0" borderId="9" applyAlignment="1" pivotButton="0" quotePrefix="0" xfId="7">
      <alignment horizontal="center" vertical="center"/>
    </xf>
    <xf numFmtId="10" fontId="22" fillId="0" borderId="22" applyAlignment="1" pivotButton="0" quotePrefix="0" xfId="7">
      <alignment horizontal="center" vertical="center"/>
    </xf>
    <xf numFmtId="10" fontId="22" fillId="0" borderId="9" applyAlignment="1" pivotButton="0" quotePrefix="0" xfId="7">
      <alignment horizontal="center" vertical="center"/>
    </xf>
    <xf numFmtId="10" fontId="22" fillId="0" borderId="10" applyAlignment="1" pivotButton="0" quotePrefix="0" xfId="7">
      <alignment horizontal="center" vertical="center"/>
    </xf>
    <xf numFmtId="10" fontId="22" fillId="2" borderId="10" applyAlignment="1" pivotButton="0" quotePrefix="0" xfId="7">
      <alignment horizontal="center" vertical="center"/>
    </xf>
    <xf numFmtId="4" fontId="10" fillId="0" borderId="9" applyAlignment="1" pivotButton="0" quotePrefix="0" xfId="2">
      <alignment horizontal="right" vertical="center"/>
    </xf>
    <xf numFmtId="4" fontId="10" fillId="15" borderId="9" applyAlignment="1" pivotButton="0" quotePrefix="0" xfId="2">
      <alignment horizontal="right" vertical="center"/>
    </xf>
    <xf numFmtId="4" fontId="4" fillId="15" borderId="10" applyAlignment="1" pivotButton="0" quotePrefix="0" xfId="2">
      <alignment horizontal="right" vertical="center"/>
    </xf>
    <xf numFmtId="4" fontId="10" fillId="0" borderId="11" applyAlignment="1" pivotButton="0" quotePrefix="0" xfId="2">
      <alignment horizontal="right" vertical="center"/>
    </xf>
    <xf numFmtId="4" fontId="10" fillId="15" borderId="11" applyAlignment="1" pivotButton="0" quotePrefix="0" xfId="2">
      <alignment horizontal="right" vertical="center"/>
    </xf>
    <xf numFmtId="4" fontId="10" fillId="0" borderId="10" applyAlignment="1" pivotButton="0" quotePrefix="0" xfId="2">
      <alignment horizontal="right" vertical="center"/>
    </xf>
    <xf numFmtId="4" fontId="10" fillId="15" borderId="10" applyAlignment="1" pivotButton="0" quotePrefix="0" xfId="2">
      <alignment horizontal="right" vertical="center"/>
    </xf>
    <xf numFmtId="4" fontId="4" fillId="15" borderId="22" applyAlignment="1" pivotButton="0" quotePrefix="0" xfId="2">
      <alignment horizontal="right" vertical="center"/>
    </xf>
    <xf numFmtId="4" fontId="10" fillId="2" borderId="10" applyAlignment="1" pivotButton="0" quotePrefix="0" xfId="2">
      <alignment horizontal="right" vertical="center"/>
    </xf>
    <xf numFmtId="4" fontId="10" fillId="0" borderId="27" applyAlignment="1" pivotButton="0" quotePrefix="0" xfId="2">
      <alignment horizontal="right" vertical="center"/>
    </xf>
    <xf numFmtId="4" fontId="21" fillId="15" borderId="43" applyAlignment="1" pivotButton="0" quotePrefix="0" xfId="0">
      <alignment horizontal="right" vertical="center"/>
    </xf>
    <xf numFmtId="4" fontId="25" fillId="15" borderId="10" applyAlignment="1" pivotButton="0" quotePrefix="0" xfId="0">
      <alignment horizontal="right" vertical="center"/>
    </xf>
    <xf numFmtId="4" fontId="22" fillId="15" borderId="10" applyAlignment="1" pivotButton="0" quotePrefix="0" xfId="0">
      <alignment horizontal="right" vertical="center"/>
    </xf>
    <xf numFmtId="4" fontId="25" fillId="15" borderId="46" applyAlignment="1" pivotButton="0" quotePrefix="0" xfId="0">
      <alignment horizontal="right" vertical="center"/>
    </xf>
    <xf numFmtId="4" fontId="21" fillId="15" borderId="57" applyAlignment="1" pivotButton="0" quotePrefix="0" xfId="0">
      <alignment horizontal="right" vertical="center"/>
    </xf>
    <xf numFmtId="4" fontId="21" fillId="15" borderId="26" applyAlignment="1" pivotButton="0" quotePrefix="0" xfId="0">
      <alignment horizontal="right" vertical="center"/>
    </xf>
    <xf numFmtId="4" fontId="21" fillId="15" borderId="10" applyAlignment="1" pivotButton="0" quotePrefix="0" xfId="0">
      <alignment horizontal="right" vertical="center"/>
    </xf>
    <xf numFmtId="4" fontId="25" fillId="15" borderId="16" applyAlignment="1" pivotButton="0" quotePrefix="0" xfId="0">
      <alignment horizontal="right" vertical="center"/>
    </xf>
    <xf numFmtId="4" fontId="21" fillId="0" borderId="10" applyAlignment="1" pivotButton="0" quotePrefix="0" xfId="0">
      <alignment horizontal="right" vertical="center"/>
    </xf>
    <xf numFmtId="4" fontId="21" fillId="0" borderId="43" applyAlignment="1" pivotButton="0" quotePrefix="0" xfId="0">
      <alignment horizontal="right" vertical="center"/>
    </xf>
    <xf numFmtId="4" fontId="25" fillId="0" borderId="10" applyAlignment="1" pivotButton="0" quotePrefix="0" xfId="0">
      <alignment horizontal="right" vertical="center"/>
    </xf>
    <xf numFmtId="4" fontId="22" fillId="0" borderId="10" applyAlignment="1" pivotButton="0" quotePrefix="0" xfId="0">
      <alignment horizontal="right" vertical="center"/>
    </xf>
    <xf numFmtId="4" fontId="25" fillId="0" borderId="46" applyAlignment="1" pivotButton="0" quotePrefix="0" xfId="0">
      <alignment horizontal="right" vertical="center"/>
    </xf>
    <xf numFmtId="4" fontId="25" fillId="0" borderId="16" applyAlignment="1" pivotButton="0" quotePrefix="0" xfId="0">
      <alignment horizontal="right" vertical="center"/>
    </xf>
    <xf numFmtId="4" fontId="10" fillId="0" borderId="23" applyAlignment="1" pivotButton="0" quotePrefix="0" xfId="2">
      <alignment horizontal="right" vertical="center"/>
    </xf>
    <xf numFmtId="4" fontId="4" fillId="0" borderId="22" applyAlignment="1" pivotButton="0" quotePrefix="0" xfId="2">
      <alignment horizontal="right" vertical="center"/>
    </xf>
    <xf numFmtId="4" fontId="21" fillId="0" borderId="11" applyAlignment="1" pivotButton="0" quotePrefix="0" xfId="2">
      <alignment horizontal="right" vertical="center"/>
    </xf>
    <xf numFmtId="4" fontId="21" fillId="0" borderId="9" applyAlignment="1" pivotButton="0" quotePrefix="0" xfId="2">
      <alignment horizontal="right" vertical="center"/>
    </xf>
    <xf numFmtId="4" fontId="22" fillId="0" borderId="10" applyAlignment="1" pivotButton="0" quotePrefix="0" xfId="2">
      <alignment horizontal="right" vertical="center"/>
    </xf>
    <xf numFmtId="4" fontId="22" fillId="0" borderId="22" applyAlignment="1" pivotButton="0" quotePrefix="0" xfId="2">
      <alignment horizontal="right" vertical="center"/>
    </xf>
    <xf numFmtId="4" fontId="21" fillId="0" borderId="22" applyAlignment="1" pivotButton="0" quotePrefix="0" xfId="2">
      <alignment horizontal="right" vertical="center"/>
    </xf>
    <xf numFmtId="4" fontId="21" fillId="15" borderId="11" applyAlignment="1" pivotButton="0" quotePrefix="0" xfId="2">
      <alignment horizontal="right" vertical="center"/>
    </xf>
    <xf numFmtId="4" fontId="21" fillId="15" borderId="9" applyAlignment="1" pivotButton="0" quotePrefix="0" xfId="2">
      <alignment horizontal="right" vertical="center"/>
    </xf>
    <xf numFmtId="4" fontId="22" fillId="15" borderId="10" applyAlignment="1" pivotButton="0" quotePrefix="0" xfId="2">
      <alignment horizontal="right" vertical="center"/>
    </xf>
    <xf numFmtId="4" fontId="22" fillId="15" borderId="22" applyAlignment="1" pivotButton="0" quotePrefix="0" xfId="2">
      <alignment horizontal="right" vertical="center"/>
    </xf>
    <xf numFmtId="4" fontId="21" fillId="0" borderId="21" applyAlignment="1" pivotButton="0" quotePrefix="0" xfId="2">
      <alignment horizontal="right" vertical="center"/>
    </xf>
    <xf numFmtId="4" fontId="22" fillId="0" borderId="9" applyAlignment="1" pivotButton="0" quotePrefix="0" xfId="2">
      <alignment horizontal="right" vertical="center"/>
    </xf>
    <xf numFmtId="4" fontId="22" fillId="0" borderId="10" applyAlignment="1" pivotButton="0" quotePrefix="0" xfId="2">
      <alignment horizontal="right" vertical="center"/>
    </xf>
    <xf numFmtId="4" fontId="22" fillId="2" borderId="10" applyAlignment="1" pivotButton="0" quotePrefix="0" xfId="2">
      <alignment horizontal="right" vertical="center"/>
    </xf>
    <xf numFmtId="4" fontId="10" fillId="0" borderId="24" applyAlignment="1" pivotButton="0" quotePrefix="0" xfId="2">
      <alignment horizontal="right" vertical="center"/>
    </xf>
    <xf numFmtId="4" fontId="22" fillId="15" borderId="9" applyAlignment="1" pivotButton="0" quotePrefix="0" xfId="2">
      <alignment horizontal="right" vertical="center"/>
    </xf>
    <xf numFmtId="4" fontId="10" fillId="15" borderId="24" applyAlignment="1" pivotButton="0" quotePrefix="0" xfId="2">
      <alignment horizontal="right" vertical="center"/>
    </xf>
    <xf numFmtId="4" fontId="10" fillId="0" borderId="40" applyAlignment="1" pivotButton="0" quotePrefix="0" xfId="2">
      <alignment horizontal="right" vertical="center"/>
    </xf>
    <xf numFmtId="4" fontId="10" fillId="0" borderId="60" applyAlignment="1" pivotButton="0" quotePrefix="0" xfId="2">
      <alignment horizontal="right" vertical="center"/>
    </xf>
    <xf numFmtId="4" fontId="10" fillId="0" borderId="42" applyAlignment="1" pivotButton="0" quotePrefix="0" xfId="2">
      <alignment horizontal="right" vertical="center"/>
    </xf>
    <xf numFmtId="4" fontId="12" fillId="0" borderId="10" applyAlignment="1" pivotButton="0" quotePrefix="0" xfId="2">
      <alignment horizontal="right" vertical="center"/>
    </xf>
    <xf numFmtId="4" fontId="10" fillId="0" borderId="22" applyAlignment="1" pivotButton="0" quotePrefix="0" xfId="2">
      <alignment horizontal="right" vertical="center"/>
    </xf>
    <xf numFmtId="4" fontId="10" fillId="0" borderId="28" applyAlignment="1" pivotButton="0" quotePrefix="0" xfId="2">
      <alignment horizontal="right" vertical="center"/>
    </xf>
    <xf numFmtId="4" fontId="10" fillId="15" borderId="40" applyAlignment="1" pivotButton="0" quotePrefix="0" xfId="2">
      <alignment horizontal="right" vertical="center"/>
    </xf>
    <xf numFmtId="4" fontId="10" fillId="15" borderId="42" applyAlignment="1" pivotButton="0" quotePrefix="0" xfId="2">
      <alignment horizontal="right" vertical="center"/>
    </xf>
    <xf numFmtId="4" fontId="6" fillId="15" borderId="10" applyAlignment="1" pivotButton="0" quotePrefix="0" xfId="2">
      <alignment horizontal="right" vertical="center"/>
    </xf>
    <xf numFmtId="4" fontId="12" fillId="15" borderId="10" applyAlignment="1" pivotButton="0" quotePrefix="0" xfId="2">
      <alignment horizontal="right" vertical="center"/>
    </xf>
    <xf numFmtId="4" fontId="10" fillId="15" borderId="29" applyAlignment="1" pivotButton="0" quotePrefix="0" xfId="2">
      <alignment horizontal="right" vertical="center"/>
    </xf>
    <xf numFmtId="4" fontId="22" fillId="0" borderId="30" applyAlignment="1" pivotButton="0" quotePrefix="0" xfId="2">
      <alignment horizontal="right" vertical="center"/>
    </xf>
    <xf numFmtId="4" fontId="22" fillId="15" borderId="30" applyAlignment="1" pivotButton="0" quotePrefix="0" xfId="2">
      <alignment horizontal="right" vertical="center"/>
    </xf>
    <xf numFmtId="10" fontId="22" fillId="15" borderId="22" applyAlignment="1" pivotButton="0" quotePrefix="0" xfId="7">
      <alignment horizontal="center" vertical="center"/>
    </xf>
    <xf numFmtId="10" fontId="22" fillId="2" borderId="22" applyAlignment="1" pivotButton="0" quotePrefix="0" xfId="7">
      <alignment horizontal="center" vertical="center"/>
    </xf>
    <xf numFmtId="4" fontId="22" fillId="2" borderId="22" applyAlignment="1" pivotButton="0" quotePrefix="0" xfId="2">
      <alignment horizontal="right" vertical="center"/>
    </xf>
    <xf numFmtId="10" fontId="22" fillId="21" borderId="10" applyAlignment="1" pivotButton="0" quotePrefix="0" xfId="7">
      <alignment horizontal="center" vertical="center"/>
    </xf>
    <xf numFmtId="10" fontId="22" fillId="21" borderId="22" applyAlignment="1" pivotButton="0" quotePrefix="0" xfId="7">
      <alignment horizontal="center" vertical="center"/>
    </xf>
    <xf numFmtId="4" fontId="12" fillId="2" borderId="10" applyAlignment="1" pivotButton="0" quotePrefix="0" xfId="2">
      <alignment horizontal="right" vertical="center"/>
    </xf>
    <xf numFmtId="0" fontId="21" fillId="0" borderId="61" applyAlignment="1" pivotButton="0" quotePrefix="0" xfId="0">
      <alignment horizontal="left" vertical="top" wrapText="1"/>
    </xf>
    <xf numFmtId="4" fontId="10" fillId="0" borderId="31" applyAlignment="1" pivotButton="0" quotePrefix="0" xfId="2">
      <alignment horizontal="right" vertical="center"/>
    </xf>
    <xf numFmtId="0" fontId="22" fillId="0" borderId="4" applyAlignment="1" pivotButton="0" quotePrefix="0" xfId="0">
      <alignment vertical="top" wrapText="1"/>
    </xf>
    <xf numFmtId="2" fontId="21" fillId="0" borderId="9" applyAlignment="1" pivotButton="0" quotePrefix="0" xfId="0">
      <alignment horizontal="right" vertical="center"/>
    </xf>
    <xf numFmtId="2" fontId="25" fillId="0" borderId="10" applyAlignment="1" pivotButton="0" quotePrefix="0" xfId="0">
      <alignment horizontal="right" vertical="center"/>
    </xf>
    <xf numFmtId="2" fontId="22" fillId="0" borderId="10" applyAlignment="1" pivotButton="0" quotePrefix="0" xfId="0">
      <alignment horizontal="right" vertical="center"/>
    </xf>
    <xf numFmtId="2" fontId="26" fillId="0" borderId="1" applyAlignment="1" pivotButton="0" quotePrefix="0" xfId="0">
      <alignment horizontal="right" vertical="center"/>
    </xf>
    <xf numFmtId="2" fontId="21" fillId="15" borderId="9" applyAlignment="1" pivotButton="0" quotePrefix="0" xfId="0">
      <alignment horizontal="right" vertical="center"/>
    </xf>
    <xf numFmtId="2" fontId="25" fillId="15" borderId="10" applyAlignment="1" pivotButton="0" quotePrefix="0" xfId="0">
      <alignment horizontal="right" vertical="center"/>
    </xf>
    <xf numFmtId="2" fontId="22" fillId="15" borderId="10" applyAlignment="1" pivotButton="0" quotePrefix="0" xfId="0">
      <alignment horizontal="right" vertical="center"/>
    </xf>
    <xf numFmtId="2" fontId="26" fillId="15" borderId="1" applyAlignment="1" pivotButton="0" quotePrefix="0" xfId="0">
      <alignment horizontal="right" vertical="center"/>
    </xf>
    <xf numFmtId="10" fontId="23" fillId="0" borderId="10" applyAlignment="1" pivotButton="0" quotePrefix="0" xfId="0">
      <alignment horizontal="center" vertical="center"/>
    </xf>
    <xf numFmtId="10" fontId="23" fillId="15" borderId="10" applyAlignment="1" pivotButton="0" quotePrefix="0" xfId="0">
      <alignment horizontal="center" vertical="center"/>
    </xf>
    <xf numFmtId="0" fontId="23" fillId="0" borderId="4" applyAlignment="1" pivotButton="0" quotePrefix="0" xfId="0">
      <alignment horizontal="left" vertical="top" wrapText="1" indent="8"/>
    </xf>
    <xf numFmtId="0" fontId="25" fillId="0" borderId="4" applyAlignment="1" pivotButton="0" quotePrefix="0" xfId="0">
      <alignment horizontal="left" vertical="top" wrapText="1" indent="8"/>
    </xf>
    <xf numFmtId="2" fontId="23" fillId="0" borderId="10" applyAlignment="1" pivotButton="0" quotePrefix="0" xfId="0">
      <alignment horizontal="right" vertical="center"/>
    </xf>
    <xf numFmtId="2" fontId="23" fillId="15" borderId="10" applyAlignment="1" pivotButton="0" quotePrefix="0" xfId="0">
      <alignment horizontal="right" vertical="center"/>
    </xf>
    <xf numFmtId="0" fontId="32" fillId="0" borderId="35" applyAlignment="1" pivotButton="0" quotePrefix="0" xfId="0">
      <alignment horizontal="left" vertical="center" wrapText="1" indent="5"/>
    </xf>
    <xf numFmtId="0" fontId="33" fillId="0" borderId="37" applyAlignment="1" pivotButton="0" quotePrefix="0" xfId="0">
      <alignment horizontal="left" vertical="center" wrapText="1"/>
    </xf>
    <xf numFmtId="0" fontId="33" fillId="0" borderId="36" applyAlignment="1" pivotButton="0" quotePrefix="0" xfId="0">
      <alignment horizontal="left" vertical="center" wrapText="1" indent="2"/>
    </xf>
    <xf numFmtId="0" fontId="10" fillId="19" borderId="7" applyAlignment="1" pivotButton="0" quotePrefix="0" xfId="0">
      <alignment horizontal="left" vertical="center" wrapText="1"/>
    </xf>
    <xf numFmtId="14" fontId="6" fillId="0" borderId="0" applyAlignment="1" pivotButton="0" quotePrefix="0" xfId="5">
      <alignment vertical="top"/>
    </xf>
    <xf numFmtId="0" fontId="10" fillId="0" borderId="5" applyAlignment="1" pivotButton="0" quotePrefix="0" xfId="5">
      <alignment horizontal="left" vertical="top" wrapText="1" indent="2"/>
    </xf>
    <xf numFmtId="0" fontId="6" fillId="22" borderId="0" applyAlignment="1" pivotButton="0" quotePrefix="0" xfId="0">
      <alignment vertical="top"/>
    </xf>
    <xf numFmtId="0" fontId="11" fillId="22" borderId="49" applyAlignment="1" pivotButton="0" quotePrefix="0" xfId="0">
      <alignment horizontal="center" vertical="center" wrapText="1"/>
    </xf>
    <xf numFmtId="165" fontId="12" fillId="22" borderId="11" applyAlignment="1" pivotButton="0" quotePrefix="0" xfId="0">
      <alignment horizontal="center" vertical="center" wrapText="1"/>
    </xf>
    <xf numFmtId="164" fontId="12" fillId="22" borderId="11" applyAlignment="1" pivotButton="0" quotePrefix="0" xfId="0">
      <alignment horizontal="center" vertical="center" wrapText="1"/>
    </xf>
    <xf numFmtId="0" fontId="8" fillId="22" borderId="7" applyAlignment="1" pivotButton="0" quotePrefix="0" xfId="0">
      <alignment horizontal="left" vertical="center"/>
    </xf>
    <xf numFmtId="0" fontId="15" fillId="22" borderId="7" applyAlignment="1" pivotButton="0" quotePrefix="0" xfId="0">
      <alignment horizontal="left" vertical="center"/>
    </xf>
    <xf numFmtId="0" fontId="6" fillId="22" borderId="18" applyAlignment="1" pivotButton="0" quotePrefix="0" xfId="0">
      <alignment vertical="top"/>
    </xf>
    <xf numFmtId="4" fontId="21" fillId="22" borderId="11" applyAlignment="1" pivotButton="0" quotePrefix="0" xfId="2">
      <alignment horizontal="right" vertical="center"/>
    </xf>
    <xf numFmtId="10" fontId="21" fillId="22" borderId="11" applyAlignment="1" pivotButton="0" quotePrefix="0" xfId="7">
      <alignment horizontal="center" vertical="center"/>
    </xf>
    <xf numFmtId="0" fontId="4" fillId="22" borderId="7" applyAlignment="1" pivotButton="0" quotePrefix="0" xfId="4">
      <alignment horizontal="left" vertical="center" wrapText="1"/>
    </xf>
    <xf numFmtId="0" fontId="6" fillId="22" borderId="7" applyAlignment="1" pivotButton="0" quotePrefix="0" xfId="0">
      <alignment vertical="top"/>
    </xf>
    <xf numFmtId="0" fontId="6" fillId="22" borderId="18" applyAlignment="1" pivotButton="0" quotePrefix="0" xfId="5">
      <alignment horizontal="left" vertical="center"/>
    </xf>
    <xf numFmtId="4" fontId="21" fillId="22" borderId="9" applyAlignment="1" pivotButton="0" quotePrefix="0" xfId="2">
      <alignment horizontal="right" vertical="center"/>
    </xf>
    <xf numFmtId="10" fontId="21" fillId="22" borderId="9" applyAlignment="1" pivotButton="0" quotePrefix="0" xfId="7">
      <alignment horizontal="center" vertical="center"/>
    </xf>
    <xf numFmtId="4" fontId="22" fillId="22" borderId="10" applyAlignment="1" pivotButton="0" quotePrefix="0" xfId="2">
      <alignment horizontal="right" vertical="center"/>
    </xf>
    <xf numFmtId="10" fontId="22" fillId="22" borderId="10" applyAlignment="1" pivotButton="0" quotePrefix="0" xfId="7">
      <alignment horizontal="center" vertical="center"/>
    </xf>
    <xf numFmtId="0" fontId="6" fillId="22" borderId="48" applyAlignment="1" pivotButton="0" quotePrefix="0" xfId="5">
      <alignment horizontal="left" vertical="center"/>
    </xf>
    <xf numFmtId="0" fontId="22" fillId="22" borderId="47" applyAlignment="1" pivotButton="0" quotePrefix="0" xfId="0">
      <alignment horizontal="left" vertical="top" wrapText="1"/>
    </xf>
    <xf numFmtId="4" fontId="22" fillId="22" borderId="22" applyAlignment="1" pivotButton="0" quotePrefix="0" xfId="2">
      <alignment horizontal="right" vertical="center"/>
    </xf>
    <xf numFmtId="10" fontId="22" fillId="22" borderId="22" applyAlignment="1" pivotButton="0" quotePrefix="0" xfId="7">
      <alignment horizontal="center" vertical="center"/>
    </xf>
    <xf numFmtId="10" fontId="21" fillId="22" borderId="10" applyAlignment="1" pivotButton="0" quotePrefix="0" xfId="7">
      <alignment horizontal="center" vertical="center"/>
    </xf>
    <xf numFmtId="4" fontId="21" fillId="22" borderId="10" applyAlignment="1" pivotButton="0" quotePrefix="0" xfId="2">
      <alignment horizontal="right" vertical="center"/>
    </xf>
    <xf numFmtId="0" fontId="22" fillId="22" borderId="62" applyAlignment="1" pivotButton="0" quotePrefix="0" xfId="0">
      <alignment horizontal="left" vertical="top" wrapText="1"/>
    </xf>
    <xf numFmtId="4" fontId="22" fillId="22" borderId="58" applyAlignment="1" pivotButton="0" quotePrefix="0" xfId="2">
      <alignment horizontal="right" vertical="center"/>
    </xf>
    <xf numFmtId="4" fontId="21" fillId="22" borderId="59" applyAlignment="1" pivotButton="0" quotePrefix="0" xfId="2">
      <alignment horizontal="right" vertical="center"/>
    </xf>
    <xf numFmtId="10" fontId="21" fillId="22" borderId="59" applyAlignment="1" pivotButton="0" quotePrefix="0" xfId="7">
      <alignment horizontal="center" vertical="center"/>
    </xf>
    <xf numFmtId="0" fontId="21" fillId="22" borderId="63" applyAlignment="1" pivotButton="0" quotePrefix="0" xfId="0">
      <alignment horizontal="left" vertical="top" wrapText="1"/>
    </xf>
    <xf numFmtId="4" fontId="21" fillId="22" borderId="22" applyAlignment="1" pivotButton="0" quotePrefix="0" xfId="2">
      <alignment horizontal="right" vertical="center"/>
    </xf>
    <xf numFmtId="10" fontId="21" fillId="22" borderId="22" applyAlignment="1" pivotButton="0" quotePrefix="0" xfId="7">
      <alignment horizontal="center" vertical="center"/>
    </xf>
    <xf numFmtId="2" fontId="5" fillId="0" borderId="66" applyAlignment="1" pivotButton="0" quotePrefix="0" xfId="5">
      <alignment horizontal="center" vertical="center" wrapText="1"/>
    </xf>
    <xf numFmtId="2" fontId="5" fillId="15" borderId="66" applyAlignment="1" pivotButton="0" quotePrefix="0" xfId="5">
      <alignment horizontal="center" vertical="center" wrapText="1"/>
    </xf>
    <xf numFmtId="0" fontId="22" fillId="22" borderId="47" applyAlignment="1" pivotButton="0" quotePrefix="0" xfId="0">
      <alignment vertical="top" wrapText="1"/>
    </xf>
    <xf numFmtId="0" fontId="22" fillId="22" borderId="47" applyAlignment="1" pivotButton="0" quotePrefix="0" xfId="0">
      <alignment vertical="center" wrapText="1"/>
    </xf>
    <xf numFmtId="0" fontId="21" fillId="22" borderId="64" applyAlignment="1" pivotButton="0" quotePrefix="0" xfId="0">
      <alignment vertical="center" wrapText="1"/>
    </xf>
    <xf numFmtId="0" fontId="22" fillId="22" borderId="62" applyAlignment="1" pivotButton="0" quotePrefix="0" xfId="0">
      <alignment vertical="top" wrapText="1"/>
    </xf>
    <xf numFmtId="0" fontId="35" fillId="22" borderId="65" applyAlignment="1" pivotButton="0" quotePrefix="0" xfId="0">
      <alignment vertical="top" wrapText="1"/>
    </xf>
    <xf numFmtId="0" fontId="34" fillId="23" borderId="0" applyAlignment="1" pivotButton="0" quotePrefix="0" xfId="0">
      <alignment horizontal="center" vertical="center" wrapText="1"/>
    </xf>
    <xf numFmtId="0" fontId="29" fillId="24" borderId="0" applyAlignment="1" pivotButton="0" quotePrefix="0" xfId="0">
      <alignment horizontal="center" vertical="center"/>
    </xf>
    <xf numFmtId="0" fontId="10" fillId="22" borderId="32" applyAlignment="1" pivotButton="0" quotePrefix="0" xfId="0">
      <alignment horizontal="center" vertical="center" wrapText="1"/>
    </xf>
    <xf numFmtId="0" fontId="10" fillId="22" borderId="33" applyAlignment="1" pivotButton="0" quotePrefix="0" xfId="0">
      <alignment horizontal="center" vertical="center" wrapText="1"/>
    </xf>
    <xf numFmtId="0" fontId="36" fillId="23" borderId="0" applyAlignment="1" pivotButton="0" quotePrefix="0" xfId="0">
      <alignment horizontal="center" vertical="center" wrapText="1"/>
    </xf>
    <xf numFmtId="0" fontId="37" fillId="24" borderId="0" applyAlignment="1" pivotButton="0" quotePrefix="0" xfId="0">
      <alignment horizontal="center" vertical="center"/>
    </xf>
    <xf numFmtId="0" fontId="28" fillId="25" borderId="0" applyAlignment="1" pivotButton="0" quotePrefix="0" xfId="0">
      <alignment horizontal="center" vertical="top" wrapText="1"/>
    </xf>
    <xf numFmtId="0" fontId="36" fillId="23" borderId="0" applyAlignment="1" pivotButton="0" quotePrefix="0" xfId="5">
      <alignment horizontal="center" vertical="center" wrapText="1"/>
    </xf>
    <xf numFmtId="0" fontId="17" fillId="24" borderId="0" applyAlignment="1" pivotButton="0" quotePrefix="0" xfId="5">
      <alignment horizontal="center" vertical="center"/>
    </xf>
    <xf numFmtId="0" fontId="10" fillId="0" borderId="67" applyAlignment="1" pivotButton="0" quotePrefix="0" xfId="5">
      <alignment horizontal="center" vertical="center" wrapText="1"/>
    </xf>
    <xf numFmtId="0" fontId="10" fillId="0" borderId="68" applyAlignment="1" pivotButton="0" quotePrefix="0" xfId="5">
      <alignment horizontal="center" vertical="center" wrapText="1"/>
    </xf>
    <xf numFmtId="2" fontId="10" fillId="0" borderId="19" applyAlignment="1" pivotButton="0" quotePrefix="0" xfId="5">
      <alignment horizontal="center" vertical="center" wrapText="1"/>
    </xf>
    <xf numFmtId="2" fontId="10" fillId="0" borderId="1" applyAlignment="1" pivotButton="0" quotePrefix="0" xfId="5">
      <alignment horizontal="center" vertical="center" wrapText="1"/>
    </xf>
    <xf numFmtId="2" fontId="10" fillId="15" borderId="19" applyAlignment="1" pivotButton="0" quotePrefix="0" xfId="5">
      <alignment horizontal="center" vertical="center" wrapText="1"/>
    </xf>
    <xf numFmtId="2" fontId="10" fillId="15" borderId="1" applyAlignment="1" pivotButton="0" quotePrefix="0" xfId="5">
      <alignment horizontal="center" vertical="center" wrapText="1"/>
    </xf>
    <xf numFmtId="164" fontId="9" fillId="0" borderId="0" applyAlignment="1" pivotButton="0" quotePrefix="0" xfId="0">
      <alignment vertical="top"/>
    </xf>
    <xf numFmtId="165" fontId="6" fillId="0" borderId="0" applyAlignment="1" pivotButton="0" quotePrefix="0" xfId="0">
      <alignment vertical="top"/>
    </xf>
    <xf numFmtId="164" fontId="9" fillId="0" borderId="5" applyAlignment="1" pivotButton="0" quotePrefix="0" xfId="0">
      <alignment horizontal="center" vertical="top"/>
    </xf>
    <xf numFmtId="164" fontId="9" fillId="0" borderId="0" applyAlignment="1" pivotButton="0" quotePrefix="0" xfId="0">
      <alignment horizontal="center" vertical="top"/>
    </xf>
    <xf numFmtId="165" fontId="6" fillId="0" borderId="0" applyAlignment="1" pivotButton="0" quotePrefix="0" xfId="0">
      <alignment horizontal="center" vertical="top"/>
    </xf>
    <xf numFmtId="164" fontId="10" fillId="0" borderId="11" applyAlignment="1" pivotButton="0" quotePrefix="0" xfId="0">
      <alignment horizontal="center" vertical="center" wrapText="1"/>
    </xf>
    <xf numFmtId="164" fontId="10" fillId="15" borderId="11" applyAlignment="1" pivotButton="0" quotePrefix="0" xfId="0">
      <alignment horizontal="center" vertical="center" wrapText="1"/>
    </xf>
    <xf numFmtId="164" fontId="9" fillId="0" borderId="0" applyAlignment="1" pivotButton="0" quotePrefix="0" xfId="0">
      <alignment horizontal="left" vertical="top"/>
    </xf>
    <xf numFmtId="165" fontId="10" fillId="0" borderId="11" applyAlignment="1" pivotButton="0" quotePrefix="0" xfId="0">
      <alignment horizontal="center" vertical="center" wrapText="1"/>
    </xf>
    <xf numFmtId="165" fontId="10" fillId="15" borderId="11" applyAlignment="1" pivotButton="0" quotePrefix="0" xfId="0">
      <alignment horizontal="center" vertical="center" wrapText="1"/>
    </xf>
    <xf numFmtId="0" fontId="0" fillId="0" borderId="33" pivotButton="0" quotePrefix="0" xfId="0"/>
    <xf numFmtId="165" fontId="12" fillId="22" borderId="11" applyAlignment="1" pivotButton="0" quotePrefix="0" xfId="0">
      <alignment horizontal="center" vertical="center" wrapText="1"/>
    </xf>
    <xf numFmtId="164" fontId="12" fillId="22" borderId="11" applyAlignment="1" pivotButton="0" quotePrefix="0" xfId="0">
      <alignment horizontal="center" vertical="center" wrapText="1"/>
    </xf>
    <xf numFmtId="165" fontId="6" fillId="0" borderId="5" applyAlignment="1" pivotButton="0" quotePrefix="0" xfId="0">
      <alignment horizontal="center" vertical="top"/>
    </xf>
    <xf numFmtId="165" fontId="8" fillId="0" borderId="8" applyAlignment="1" pivotButton="0" quotePrefix="0" xfId="0">
      <alignment horizontal="center" vertical="center" wrapText="1"/>
    </xf>
    <xf numFmtId="165" fontId="8" fillId="15" borderId="8" applyAlignment="1" pivotButton="0" quotePrefix="0" xfId="0">
      <alignment horizontal="center" vertical="center" wrapText="1"/>
    </xf>
    <xf numFmtId="165" fontId="8" fillId="0" borderId="44" applyAlignment="1" pivotButton="0" quotePrefix="0" xfId="0">
      <alignment horizontal="center" vertical="center" wrapText="1"/>
    </xf>
    <xf numFmtId="165" fontId="6" fillId="0" borderId="45" applyAlignment="1" pivotButton="0" quotePrefix="0" xfId="0">
      <alignment vertical="top"/>
    </xf>
    <xf numFmtId="164" fontId="9" fillId="0" borderId="0" applyAlignment="1" pivotButton="0" quotePrefix="0" xfId="5">
      <alignment vertical="top"/>
    </xf>
    <xf numFmtId="165" fontId="6" fillId="0" borderId="0" applyAlignment="1" pivotButton="0" quotePrefix="0" xfId="5">
      <alignment vertical="top"/>
    </xf>
    <xf numFmtId="164" fontId="9" fillId="0" borderId="5" applyAlignment="1" pivotButton="0" quotePrefix="0" xfId="5">
      <alignment horizontal="center" vertical="top"/>
    </xf>
    <xf numFmtId="165" fontId="6" fillId="0" borderId="0" applyAlignment="1" pivotButton="0" quotePrefix="0" xfId="5">
      <alignment horizontal="center" vertical="top"/>
    </xf>
    <xf numFmtId="0" fontId="0" fillId="0" borderId="1" pivotButton="0" quotePrefix="0" xfId="0"/>
    <xf numFmtId="0" fontId="0" fillId="0" borderId="68" pivotButton="0" quotePrefix="0" xfId="0"/>
    <xf numFmtId="164" fontId="9" fillId="0" borderId="0" applyAlignment="1" pivotButton="0" quotePrefix="0" xfId="5">
      <alignment horizontal="center" vertical="top"/>
    </xf>
  </cellXfs>
  <cellStyles count="9">
    <cellStyle name="Normal" xfId="0" builtinId="0"/>
    <cellStyle name="Euro" xfId="1"/>
    <cellStyle name="Milliers" xfId="2" builtinId="3"/>
    <cellStyle name="Milliers 2" xfId="3"/>
    <cellStyle name="Normal 2" xfId="4"/>
    <cellStyle name="Normal 3" xfId="5"/>
    <cellStyle name="Normal 4" xfId="6"/>
    <cellStyle name="Pourcentage" xfId="7" builtinId="5"/>
    <cellStyle name="Pourcentage 2" xfId="8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worksheet" Target="/xl/worksheets/sheet4.xml" Id="rId4"/><Relationship Type="http://schemas.openxmlformats.org/officeDocument/2006/relationships/worksheet" Target="/xl/worksheets/sheet5.xml" Id="rId5"/><Relationship Type="http://schemas.openxmlformats.org/officeDocument/2006/relationships/externalLink" Target="/xl/externalLinks/externalLink1.xml" Id="rId6"/><Relationship Type="http://schemas.openxmlformats.org/officeDocument/2006/relationships/externalLink" Target="/xl/externalLinks/externalLink2.xml" Id="rId7"/><Relationship Type="http://schemas.openxmlformats.org/officeDocument/2006/relationships/styles" Target="styles.xml" Id="rId8"/><Relationship Type="http://schemas.openxmlformats.org/officeDocument/2006/relationships/theme" Target="theme/theme1.xml" Id="rId9"/></Relationships>
</file>

<file path=xl/externalLinks/_rels/externalLink1.xml.rels><Relationships xmlns="http://schemas.openxmlformats.org/package/2006/relationships"><Relationship Type="http://schemas.openxmlformats.org/officeDocument/2006/relationships/externalLinkPath" Target="http://94.124.232.109/MinistereDeLaSante/ARS_-_PF-_Etat_financier_-_maquette_-_CNAMTS.xls" TargetMode="External" Id="rId1"/></Relationships>
</file>

<file path=xl/externalLinks/_rels/externalLink2.xml.rels><Relationships xmlns="http://schemas.openxmlformats.org/package/2006/relationships"><Relationship Type="http://schemas.openxmlformats.org/officeDocument/2006/relationships/externalLinkPath" Target="http://94.124.232.109/MinistereDeLaSante/ARS_-_PF_-_Etat_financier_-_maquette_-_DGS.xls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O. MODE EMPLOI"/>
      <sheetName val="1. Soins de ville"/>
      <sheetName val="2. Autres dépenses de santé"/>
      <sheetName val="3. Etablissements de santé"/>
      <sheetName val="4. Etab médico-sociaux"/>
      <sheetName val="5. Santé publique"/>
      <sheetName val="6. Gest syst Santé"/>
      <sheetName val="Origine_crédits"/>
      <sheetName val="Maquette"/>
      <sheetName val="List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3">
          <cell r="E3" t="str">
            <v>Bonne</v>
          </cell>
          <cell r="J3" t="str">
            <v>Existante</v>
          </cell>
          <cell r="K3" t="str">
            <v>Existantes</v>
          </cell>
        </row>
        <row r="4">
          <cell r="E4" t="str">
            <v>Moyenne</v>
          </cell>
          <cell r="J4" t="str">
            <v>Faisable</v>
          </cell>
          <cell r="K4" t="str">
            <v>Inexistantes</v>
          </cell>
        </row>
        <row r="5">
          <cell r="E5" t="str">
            <v>Faible</v>
          </cell>
          <cell r="J5" t="str">
            <v>Complexe</v>
          </cell>
        </row>
        <row r="6">
          <cell r="J6" t="str">
            <v>Impossible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O. MODE EMPLOI"/>
      <sheetName val="5. Santé publique"/>
      <sheetName val="Maquette"/>
      <sheetName val="Listes"/>
    </sheetNames>
    <sheetDataSet>
      <sheetData sheetId="0" refreshError="1"/>
      <sheetData sheetId="1" refreshError="1"/>
      <sheetData sheetId="2" refreshError="1"/>
      <sheetData sheetId="3">
        <row r="3">
          <cell r="C3" t="str">
            <v>Assuré</v>
          </cell>
          <cell r="D3" t="str">
            <v>Données disponibles</v>
          </cell>
          <cell r="E3" t="str">
            <v>Bonne</v>
          </cell>
          <cell r="G3" t="str">
            <v>Janvier</v>
          </cell>
          <cell r="H3" t="str">
            <v>Bonne</v>
          </cell>
          <cell r="I3" t="str">
            <v>Au fil de l'eau</v>
          </cell>
          <cell r="J3" t="str">
            <v>Existante</v>
          </cell>
          <cell r="K3" t="str">
            <v>Existantes</v>
          </cell>
          <cell r="L3" t="str">
            <v>Fort</v>
          </cell>
          <cell r="M3" t="str">
            <v>1. Date de soins</v>
          </cell>
          <cell r="N3" t="str">
            <v>Oui</v>
          </cell>
        </row>
        <row r="4">
          <cell r="C4" t="str">
            <v>PS</v>
          </cell>
          <cell r="D4" t="str">
            <v>Agrégat à créer</v>
          </cell>
          <cell r="E4" t="str">
            <v>Moyenne</v>
          </cell>
          <cell r="G4" t="str">
            <v>Février</v>
          </cell>
          <cell r="H4" t="str">
            <v>Moyenne</v>
          </cell>
          <cell r="I4" t="str">
            <v>Mensuelle</v>
          </cell>
          <cell r="J4" t="str">
            <v>Faisable</v>
          </cell>
          <cell r="K4" t="str">
            <v>Inexistantes</v>
          </cell>
          <cell r="L4" t="str">
            <v>Moyen</v>
          </cell>
          <cell r="M4" t="str">
            <v>2. Décaissement</v>
          </cell>
          <cell r="N4" t="str">
            <v>Non</v>
          </cell>
        </row>
        <row r="5">
          <cell r="C5" t="str">
            <v>Etablissement</v>
          </cell>
          <cell r="E5" t="str">
            <v>Faible</v>
          </cell>
          <cell r="G5" t="str">
            <v>Mars</v>
          </cell>
          <cell r="H5" t="str">
            <v>Faible</v>
          </cell>
          <cell r="I5" t="str">
            <v>Trimestrielle</v>
          </cell>
          <cell r="J5" t="str">
            <v>Complexe</v>
          </cell>
          <cell r="L5" t="str">
            <v>Faible</v>
          </cell>
          <cell r="M5" t="str">
            <v>3. Date de soins &amp; Décaissement</v>
          </cell>
        </row>
        <row r="6">
          <cell r="C6" t="str">
            <v>Autres</v>
          </cell>
          <cell r="G6" t="str">
            <v>Avril</v>
          </cell>
          <cell r="I6" t="str">
            <v>Annuelle</v>
          </cell>
          <cell r="J6" t="str">
            <v>Impossible</v>
          </cell>
          <cell r="M6" t="str">
            <v>4. Autre type</v>
          </cell>
        </row>
        <row r="7">
          <cell r="G7" t="str">
            <v>Mai</v>
          </cell>
        </row>
        <row r="8">
          <cell r="G8" t="str">
            <v>Juin</v>
          </cell>
        </row>
        <row r="9">
          <cell r="G9" t="str">
            <v>Juillet</v>
          </cell>
        </row>
        <row r="10">
          <cell r="G10" t="str">
            <v>Août</v>
          </cell>
        </row>
        <row r="11">
          <cell r="G11" t="str">
            <v>Septembre</v>
          </cell>
        </row>
        <row r="12">
          <cell r="G12" t="str">
            <v>Octobre</v>
          </cell>
        </row>
        <row r="13">
          <cell r="G13" t="str">
            <v>Novembre</v>
          </cell>
        </row>
        <row r="14">
          <cell r="G14" t="str">
            <v>Décembre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>
    <outlinePr summaryBelow="1" summaryRight="1"/>
    <pageSetUpPr fitToPage="1"/>
  </sheetPr>
  <dimension ref="A1:M105"/>
  <sheetViews>
    <sheetView showGridLines="0" tabSelected="1" topLeftCell="A40" zoomScale="62" zoomScaleNormal="69" zoomScaleSheetLayoutView="59" workbookViewId="0">
      <selection activeCell="D51" sqref="D51"/>
    </sheetView>
  </sheetViews>
  <sheetFormatPr baseColWidth="10" defaultRowHeight="15"/>
  <cols>
    <col outlineLevel="1" width="23.42578125" customWidth="1" style="1" min="1" max="1"/>
    <col outlineLevel="1" width="20.5703125" customWidth="1" style="1" min="2" max="2"/>
    <col outlineLevel="1" width="17.7109375" customWidth="1" style="1" min="3" max="3"/>
    <col width="85.7109375" customWidth="1" style="12" min="4" max="4"/>
    <col width="21.7109375" customWidth="1" style="27" min="5" max="7"/>
    <col width="23.7109375" customWidth="1" style="346" min="8" max="9"/>
    <col width="23.7109375" customWidth="1" style="347" min="10" max="11"/>
    <col width="23.7109375" customWidth="1" style="1" min="12" max="13"/>
    <col width="11.42578125" customWidth="1" style="1" min="14" max="16384"/>
  </cols>
  <sheetData>
    <row r="1" ht="32.25" customHeight="1">
      <c r="D1" s="331">
        <f>"ARS - ETAT FINANCIER REGIONAL RELATIF AUX DEPENSES  2023"</f>
        <v/>
      </c>
    </row>
    <row r="2" ht="23.25" customHeight="1">
      <c r="D2" s="332" t="inlineStr">
        <is>
          <t>REPARTITION DES DEPENSES PAR DESTINATION</t>
        </is>
      </c>
    </row>
    <row r="3" ht="9" customHeight="1">
      <c r="D3" s="56" t="n"/>
      <c r="E3" s="57" t="n"/>
      <c r="F3" s="57" t="n"/>
      <c r="G3" s="57" t="n"/>
      <c r="H3" s="348" t="n"/>
      <c r="I3" s="349" t="n"/>
      <c r="J3" s="350" t="n"/>
      <c r="K3" s="350" t="n"/>
    </row>
    <row r="4" ht="56.25" customFormat="1" customHeight="1" s="13">
      <c r="D4" s="197" t="inlineStr">
        <is>
          <t>Libellé dépense</t>
        </is>
      </c>
      <c r="E4" s="44">
        <f>"Réalisé année 2021 (M€)"</f>
        <v/>
      </c>
      <c r="F4" s="44">
        <f>"Réalisé année 2022 (M€)"</f>
        <v/>
      </c>
      <c r="G4" s="44">
        <f>"Réalisé année 2023 (M€)"</f>
        <v/>
      </c>
      <c r="H4" s="351">
        <f>"Variation 2022/2023"</f>
        <v/>
      </c>
      <c r="I4" s="351" t="inlineStr">
        <is>
          <t>Part dans dépenses nationales</t>
        </is>
      </c>
      <c r="J4" s="143">
        <f>"Réalisé Nat. année 2021 (M€)"</f>
        <v/>
      </c>
      <c r="K4" s="143">
        <f>"Réalisé Nat. année 2022 (M€)"</f>
        <v/>
      </c>
      <c r="L4" s="143">
        <f>"Réalisé Nat. année 2023 (M€)"</f>
        <v/>
      </c>
      <c r="M4" s="352">
        <f>"Variation 2022/2023"</f>
        <v/>
      </c>
    </row>
    <row r="5" ht="38.25" customHeight="1">
      <c r="A5" s="119" t="inlineStr">
        <is>
          <t>EF-SP</t>
        </is>
      </c>
      <c r="B5" s="119" t="n"/>
      <c r="C5" s="120" t="n"/>
      <c r="D5" s="64" t="inlineStr">
        <is>
          <t>DEPENSES DE SANTE PUBLIQUE (Crédits Etat et fonds prévention assurance maladie)</t>
        </is>
      </c>
      <c r="E5" s="214" t="n">
        <v>138.22</v>
      </c>
      <c r="F5" s="214" t="n">
        <v>134.09</v>
      </c>
      <c r="G5" s="214" t="n">
        <v>122.43</v>
      </c>
      <c r="H5" s="162" t="n">
        <v>-0.0869565217391304</v>
      </c>
      <c r="I5" s="162" t="n">
        <v>0.1006072758051129</v>
      </c>
      <c r="J5" s="215" t="n">
        <v>1404.99</v>
      </c>
      <c r="K5" s="215" t="n">
        <v>1305.54</v>
      </c>
      <c r="L5" s="215" t="n">
        <v>1216.91</v>
      </c>
      <c r="M5" s="163" t="n">
        <v>-0.06788761738437726</v>
      </c>
    </row>
    <row r="6" ht="26.25" customHeight="1">
      <c r="A6" s="121" t="inlineStr">
        <is>
          <t>EF-SP-1-1</t>
        </is>
      </c>
      <c r="B6" s="121" t="inlineStr">
        <is>
          <t>EF-SP-2-1</t>
        </is>
      </c>
      <c r="C6" s="122" t="inlineStr">
        <is>
          <t>EF-SP-3-1</t>
        </is>
      </c>
      <c r="D6" s="73" t="inlineStr">
        <is>
          <t>Prévention des risques infectieux et des risques liés aux soins</t>
        </is>
      </c>
      <c r="E6" s="211" t="n">
        <v>31.26</v>
      </c>
      <c r="F6" s="211" t="n">
        <v>34</v>
      </c>
      <c r="G6" s="211" t="n">
        <v>35.96</v>
      </c>
      <c r="H6" s="164" t="n">
        <v>0.05764705882352944</v>
      </c>
      <c r="I6" s="164" t="n">
        <v>0.1071801138565169</v>
      </c>
      <c r="J6" s="212" t="n">
        <v>272.56</v>
      </c>
      <c r="K6" s="212" t="n">
        <v>298.44</v>
      </c>
      <c r="L6" s="212" t="n">
        <v>335.51</v>
      </c>
      <c r="M6" s="165" t="n">
        <v>0.1242125720412813</v>
      </c>
    </row>
    <row r="7" ht="18.75" customHeight="1">
      <c r="A7" s="121" t="inlineStr">
        <is>
          <t>EF-SP-1-1-1</t>
        </is>
      </c>
      <c r="B7" s="121" t="inlineStr">
        <is>
          <t>EF-SP-2-1-1</t>
        </is>
      </c>
      <c r="C7" s="122" t="inlineStr">
        <is>
          <t>EF-SP-3-1-1</t>
        </is>
      </c>
      <c r="D7" s="66" t="inlineStr">
        <is>
          <t>Dont Vaccinations</t>
        </is>
      </c>
      <c r="E7" s="248" t="n">
        <v>8.23</v>
      </c>
      <c r="F7" s="248" t="n">
        <v>8.83</v>
      </c>
      <c r="G7" s="248" t="n">
        <v>9.76</v>
      </c>
      <c r="H7" s="209" t="n">
        <v>0.1053227633069082</v>
      </c>
      <c r="I7" s="209" t="n">
        <v>0.09680618924816504</v>
      </c>
      <c r="J7" s="244" t="n">
        <v>72.77</v>
      </c>
      <c r="K7" s="244" t="n">
        <v>81.64</v>
      </c>
      <c r="L7" s="244" t="n">
        <v>100.82</v>
      </c>
      <c r="M7" s="153" t="n">
        <v>0.2349338559529641</v>
      </c>
    </row>
    <row r="8" ht="15.75" customHeight="1">
      <c r="A8" s="121" t="inlineStr">
        <is>
          <t>EF-SP-1-1-2</t>
        </is>
      </c>
      <c r="B8" s="121" t="inlineStr">
        <is>
          <t>EF-SP-2-1-2</t>
        </is>
      </c>
      <c r="C8" s="122" t="inlineStr">
        <is>
          <t>EF-SP-3-1-2</t>
        </is>
      </c>
      <c r="D8" s="66" t="inlineStr">
        <is>
          <t xml:space="preserve">Dont Prévention Sida, IST et hépatites </t>
        </is>
      </c>
      <c r="E8" s="248" t="n">
        <v>16.53</v>
      </c>
      <c r="F8" s="248" t="n">
        <v>17.29</v>
      </c>
      <c r="G8" s="248" t="n">
        <v>17.75</v>
      </c>
      <c r="H8" s="209" t="n">
        <v>0.02660497397339508</v>
      </c>
      <c r="I8" s="209" t="n">
        <v>0.1187847152512882</v>
      </c>
      <c r="J8" s="244" t="n">
        <v>131.02</v>
      </c>
      <c r="K8" s="244" t="n">
        <v>134.47</v>
      </c>
      <c r="L8" s="244" t="n">
        <v>149.43</v>
      </c>
      <c r="M8" s="153" t="n">
        <v>0.111251580278129</v>
      </c>
    </row>
    <row r="9" ht="15.75" customFormat="1" customHeight="1" s="13">
      <c r="A9" s="121" t="inlineStr">
        <is>
          <t>EF-SP-1-1-3</t>
        </is>
      </c>
      <c r="B9" s="121" t="inlineStr">
        <is>
          <t>EF-SP-2-1-3</t>
        </is>
      </c>
      <c r="C9" s="122" t="inlineStr">
        <is>
          <t>EF-SP-3-1-3</t>
        </is>
      </c>
      <c r="D9" s="66" t="inlineStr">
        <is>
          <t>Dont Prévention tuberculose</t>
        </is>
      </c>
      <c r="E9" s="248" t="n">
        <v>6.11</v>
      </c>
      <c r="F9" s="248" t="n">
        <v>6.11</v>
      </c>
      <c r="G9" s="248" t="n">
        <v>6.33</v>
      </c>
      <c r="H9" s="209" t="n">
        <v>0.03600654664484448</v>
      </c>
      <c r="I9" s="209" t="n">
        <v>0.1131974248927039</v>
      </c>
      <c r="J9" s="244" t="n">
        <v>57.72</v>
      </c>
      <c r="K9" s="244" t="n">
        <v>53.32</v>
      </c>
      <c r="L9" s="244" t="n">
        <v>55.92</v>
      </c>
      <c r="M9" s="153" t="n">
        <v>0.04876219054763693</v>
      </c>
    </row>
    <row r="10" ht="18.75" customHeight="1">
      <c r="A10" s="121" t="inlineStr">
        <is>
          <t>EF-SP-1-1-4</t>
        </is>
      </c>
      <c r="B10" s="121" t="inlineStr">
        <is>
          <t>EF-SP-2-1-4</t>
        </is>
      </c>
      <c r="C10" s="122" t="inlineStr">
        <is>
          <t>EF-SP-3-1-4</t>
        </is>
      </c>
      <c r="D10" s="289" t="inlineStr">
        <is>
          <t>Dont autres risques infectieux et autres risques liés aux soins</t>
        </is>
      </c>
      <c r="E10" s="248" t="n">
        <v>0.37</v>
      </c>
      <c r="F10" s="248" t="n">
        <v>1.77</v>
      </c>
      <c r="G10" s="248" t="n">
        <v>2.12</v>
      </c>
      <c r="H10" s="209" t="n">
        <v>0.1977401129943503</v>
      </c>
      <c r="I10" s="209" t="n">
        <v>0.07225630538513975</v>
      </c>
      <c r="J10" s="244" t="n">
        <v>11.05</v>
      </c>
      <c r="K10" s="244" t="n">
        <v>29.01</v>
      </c>
      <c r="L10" s="244" t="n">
        <v>29.34</v>
      </c>
      <c r="M10" s="153" t="n">
        <v>0.01137538779731121</v>
      </c>
    </row>
    <row r="11" ht="18.75" customHeight="1">
      <c r="A11" s="121" t="inlineStr">
        <is>
          <t>EF-SP-1-2</t>
        </is>
      </c>
      <c r="B11" s="121" t="inlineStr">
        <is>
          <t>EF-SP-2-2</t>
        </is>
      </c>
      <c r="C11" s="122" t="inlineStr">
        <is>
          <t>EF-SP-3-2</t>
        </is>
      </c>
      <c r="D11" s="73" t="inlineStr">
        <is>
          <t>Prévention des maladies chroniques et qualité de vie des malades</t>
        </is>
      </c>
      <c r="E11" s="216" t="n">
        <v>17.92</v>
      </c>
      <c r="F11" s="216" t="n">
        <v>18.16</v>
      </c>
      <c r="G11" s="216" t="n">
        <v>19.45</v>
      </c>
      <c r="H11" s="166" t="n">
        <v>0.07103524229074885</v>
      </c>
      <c r="I11" s="166" t="n">
        <v>0.1181006739935637</v>
      </c>
      <c r="J11" s="217" t="n">
        <v>136.42</v>
      </c>
      <c r="K11" s="217" t="n">
        <v>139.37</v>
      </c>
      <c r="L11" s="217" t="n">
        <v>164.69</v>
      </c>
      <c r="M11" s="167" t="n">
        <v>0.1816746789122479</v>
      </c>
    </row>
    <row r="12" ht="18.75" customHeight="1">
      <c r="A12" s="121" t="inlineStr">
        <is>
          <t>EF-SP-1-2-1</t>
        </is>
      </c>
      <c r="B12" s="121" t="inlineStr">
        <is>
          <t>EF-SP-2-2-1</t>
        </is>
      </c>
      <c r="C12" s="122" t="inlineStr">
        <is>
          <t>EF-SP-3-2-1</t>
        </is>
      </c>
      <c r="D12" s="66" t="inlineStr">
        <is>
          <t>Dont Prévention cancers</t>
        </is>
      </c>
      <c r="E12" s="248" t="n">
        <v>12.26</v>
      </c>
      <c r="F12" s="248" t="n">
        <v>12.96</v>
      </c>
      <c r="G12" s="248" t="n">
        <v>14.36</v>
      </c>
      <c r="H12" s="209" t="n">
        <v>0.1080246913580246</v>
      </c>
      <c r="I12" s="209" t="n">
        <v>0.1106914360595082</v>
      </c>
      <c r="J12" s="244" t="n">
        <v>108.61</v>
      </c>
      <c r="K12" s="244" t="n">
        <v>109.76</v>
      </c>
      <c r="L12" s="244" t="n">
        <v>129.73</v>
      </c>
      <c r="M12" s="153" t="n">
        <v>0.1819424198250727</v>
      </c>
    </row>
    <row r="13" ht="18.75" customHeight="1">
      <c r="A13" s="121" t="inlineStr">
        <is>
          <t>EF-SP-1-2-2</t>
        </is>
      </c>
      <c r="B13" s="121" t="inlineStr">
        <is>
          <t>EF-SP-2-2-2</t>
        </is>
      </c>
      <c r="C13" s="122" t="inlineStr">
        <is>
          <t>EF-SP-3-2-2</t>
        </is>
      </c>
      <c r="D13" s="66" t="inlineStr">
        <is>
          <t>Dont Prévention des autres maladies chroniques</t>
        </is>
      </c>
      <c r="E13" s="248" t="n">
        <v>5.66</v>
      </c>
      <c r="F13" s="248" t="n">
        <v>5.19</v>
      </c>
      <c r="G13" s="248" t="n">
        <v>5.08</v>
      </c>
      <c r="H13" s="209" t="n">
        <v>-0.02119460500963397</v>
      </c>
      <c r="I13" s="209" t="n">
        <v>0.145475372279496</v>
      </c>
      <c r="J13" s="244" t="n">
        <v>27.76</v>
      </c>
      <c r="K13" s="244" t="n">
        <v>29.53</v>
      </c>
      <c r="L13" s="244" t="n">
        <v>34.92</v>
      </c>
      <c r="M13" s="153" t="n">
        <v>0.1825262444971216</v>
      </c>
    </row>
    <row r="14" ht="37.5" customHeight="1">
      <c r="A14" s="121" t="inlineStr">
        <is>
          <t>EF-SP-1-3</t>
        </is>
      </c>
      <c r="B14" s="121" t="inlineStr">
        <is>
          <t>EF-SP-2-3</t>
        </is>
      </c>
      <c r="C14" s="122" t="inlineStr">
        <is>
          <t>EF-SP-3-3</t>
        </is>
      </c>
      <c r="D14" s="73" t="inlineStr">
        <is>
          <t>Prévention des risques liés à l'environnement, au travail et à l'alimentation</t>
        </is>
      </c>
      <c r="E14" s="214" t="n">
        <v>4.59</v>
      </c>
      <c r="F14" s="214" t="n">
        <v>5.04</v>
      </c>
      <c r="G14" s="214" t="n">
        <v>5.62</v>
      </c>
      <c r="H14" s="162" t="n">
        <v>0.1150793650793651</v>
      </c>
      <c r="I14" s="162" t="n">
        <v>0.1076834642651849</v>
      </c>
      <c r="J14" s="215" t="n">
        <v>34.75</v>
      </c>
      <c r="K14" s="215" t="n">
        <v>41.94</v>
      </c>
      <c r="L14" s="215" t="n">
        <v>52.19</v>
      </c>
      <c r="M14" s="163" t="n">
        <v>0.2443967572722938</v>
      </c>
    </row>
    <row r="15" ht="37.5" customHeight="1">
      <c r="A15" s="121" t="inlineStr">
        <is>
          <t>EF-SP-4</t>
        </is>
      </c>
      <c r="B15" s="121" t="n"/>
      <c r="C15" s="122" t="n"/>
      <c r="D15" s="291" t="inlineStr">
        <is>
          <t>Accès à la santé et éducation à la santé (yc centres d'examen de santé)</t>
        </is>
      </c>
      <c r="E15" s="211" t="n">
        <v>49.73</v>
      </c>
      <c r="F15" s="211" t="n">
        <v>54.08</v>
      </c>
      <c r="G15" s="211" t="n">
        <v>52.57</v>
      </c>
      <c r="H15" s="164" t="n">
        <v>-0.02792159763313606</v>
      </c>
      <c r="I15" s="164" t="n">
        <v>0.09791212679964985</v>
      </c>
      <c r="J15" s="212" t="n">
        <v>466.98</v>
      </c>
      <c r="K15" s="212" t="n">
        <v>516.23</v>
      </c>
      <c r="L15" s="212" t="n">
        <v>536.91</v>
      </c>
      <c r="M15" s="165" t="n">
        <v>0.04005966332836129</v>
      </c>
    </row>
    <row r="16" ht="37.5" customHeight="1">
      <c r="A16" s="121" t="inlineStr">
        <is>
          <t>EF-SP-5</t>
        </is>
      </c>
      <c r="B16" s="121" t="n"/>
      <c r="C16" s="122" t="n"/>
      <c r="D16" s="73" t="inlineStr">
        <is>
          <t>Réponse aux alertes et gestion des urgences, des situations exceptionnelles et des crises sanitaires</t>
        </is>
      </c>
      <c r="E16" s="253" t="n">
        <v>27.67</v>
      </c>
      <c r="F16" s="253" t="n">
        <v>14.42</v>
      </c>
      <c r="G16" s="253" t="n">
        <v>1.05</v>
      </c>
      <c r="H16" s="168" t="n">
        <v>-0.9271844660194174</v>
      </c>
      <c r="I16" s="168" t="n">
        <v>0.03864556496135443</v>
      </c>
      <c r="J16" s="259" t="n">
        <v>424.94</v>
      </c>
      <c r="K16" s="259" t="n">
        <v>219.79</v>
      </c>
      <c r="L16" s="259" t="n">
        <v>27.17</v>
      </c>
      <c r="M16" s="169" t="n">
        <v>-0.8763820010009555</v>
      </c>
    </row>
    <row r="17" ht="21" customHeight="1">
      <c r="A17" s="121" t="inlineStr">
        <is>
          <t>EF-SP-6</t>
        </is>
      </c>
      <c r="B17" s="121" t="n"/>
      <c r="C17" s="122" t="n"/>
      <c r="D17" s="74" t="inlineStr">
        <is>
          <t>Pilotage de la politique de santé publique</t>
        </is>
      </c>
      <c r="E17" s="211" t="n">
        <v>6.05</v>
      </c>
      <c r="F17" s="211" t="n">
        <v>7.34</v>
      </c>
      <c r="G17" s="211" t="n">
        <v>7.04</v>
      </c>
      <c r="H17" s="164" t="n">
        <v>-0.04087193460490461</v>
      </c>
      <c r="I17" s="164" t="n">
        <v>0.07540702656383891</v>
      </c>
      <c r="J17" s="212" t="n">
        <v>58.38</v>
      </c>
      <c r="K17" s="212" t="n">
        <v>78.48999999999999</v>
      </c>
      <c r="L17" s="212" t="n">
        <v>93.36</v>
      </c>
      <c r="M17" s="165" t="n">
        <v>0.1894508854631164</v>
      </c>
    </row>
    <row r="18" ht="37.5" customHeight="1">
      <c r="A18" s="156" t="inlineStr">
        <is>
          <t>EF-SP-8</t>
        </is>
      </c>
      <c r="B18" s="156" t="n"/>
      <c r="C18" s="122" t="n"/>
      <c r="D18" s="290" t="inlineStr">
        <is>
          <t>Autres actions de prévention issues des fonds de prévention de l'assurance maladie (hors contribution aux ARS)</t>
        </is>
      </c>
      <c r="E18" s="254" t="n">
        <v>0.99</v>
      </c>
      <c r="F18" s="255" t="n">
        <v>1.06</v>
      </c>
      <c r="G18" s="255" t="n">
        <v>0.74</v>
      </c>
      <c r="H18" s="170" t="n">
        <v>-0.3018867924528302</v>
      </c>
      <c r="I18" s="170" t="n">
        <v>0.1045197740112994</v>
      </c>
      <c r="J18" s="260" t="n">
        <v>10.95</v>
      </c>
      <c r="K18" s="260" t="n">
        <v>11.29</v>
      </c>
      <c r="L18" s="260" t="n">
        <v>7.08</v>
      </c>
      <c r="M18" s="171" t="n">
        <v>-0.3728963684676704</v>
      </c>
    </row>
    <row r="19" ht="18.75" customHeight="1">
      <c r="A19" s="123" t="inlineStr">
        <is>
          <t>EF-SV</t>
        </is>
      </c>
      <c r="B19" s="123" t="n"/>
      <c r="C19" s="123" t="n"/>
      <c r="D19" s="14" t="inlineStr">
        <is>
          <t>DEPENSES DE SOINS DE VILLE</t>
        </is>
      </c>
      <c r="E19" s="214" t="n">
        <v>12600.16</v>
      </c>
      <c r="F19" s="214" t="n">
        <v>13064.26</v>
      </c>
      <c r="G19" s="255" t="n">
        <v>12912.73</v>
      </c>
      <c r="H19" s="170" t="n">
        <v>-0.01159881998674251</v>
      </c>
      <c r="I19" s="164" t="n">
        <v>0.1160883494593998</v>
      </c>
      <c r="J19" s="215" t="n">
        <v>109191.65</v>
      </c>
      <c r="K19" s="215" t="n">
        <v>112891.99</v>
      </c>
      <c r="L19" s="215" t="n">
        <v>111231.92</v>
      </c>
      <c r="M19" s="171" t="n">
        <v>-0.01470494053652528</v>
      </c>
    </row>
    <row r="20" ht="18.75" customHeight="1">
      <c r="A20" s="124" t="inlineStr">
        <is>
          <t>EF-SV-1</t>
        </is>
      </c>
      <c r="B20" s="124" t="n"/>
      <c r="C20" s="124" t="n"/>
      <c r="D20" s="7" t="inlineStr">
        <is>
          <t>Honoraires privés</t>
        </is>
      </c>
      <c r="E20" s="211" t="n">
        <v>2744.73</v>
      </c>
      <c r="F20" s="211" t="n">
        <v>2873.93</v>
      </c>
      <c r="G20" s="211" t="n">
        <v>3005.7</v>
      </c>
      <c r="H20" s="172" t="n">
        <v>0.04585010769225416</v>
      </c>
      <c r="I20" s="164" t="n">
        <v>0.1158514117090213</v>
      </c>
      <c r="J20" s="212" t="n">
        <v>23909.45</v>
      </c>
      <c r="K20" s="212" t="n">
        <v>24897.37</v>
      </c>
      <c r="L20" s="212" t="n">
        <v>25944.44</v>
      </c>
      <c r="M20" s="173" t="n">
        <v>0.04205544601698893</v>
      </c>
    </row>
    <row r="21" ht="15.75" customHeight="1">
      <c r="A21" s="124" t="inlineStr">
        <is>
          <t>EF-SV-1-1</t>
        </is>
      </c>
      <c r="B21" s="124" t="n"/>
      <c r="C21" s="124" t="n"/>
      <c r="D21" s="8" t="inlineStr">
        <is>
          <t>dont médecins généralistes - omnipraticiens (y compris ROSP)</t>
        </is>
      </c>
      <c r="E21" s="249" t="n">
        <v>820.9400000000001</v>
      </c>
      <c r="F21" s="249" t="n">
        <v>855.48</v>
      </c>
      <c r="G21" s="249" t="n">
        <v>862.1799999999999</v>
      </c>
      <c r="H21" s="269" t="n">
        <v>0.007831860475990007</v>
      </c>
      <c r="I21" s="210" t="n">
        <v>0.1150324878920895</v>
      </c>
      <c r="J21" s="244" t="n">
        <v>7313.75</v>
      </c>
      <c r="K21" s="244" t="n">
        <v>7496.85</v>
      </c>
      <c r="L21" s="244" t="n">
        <v>7495.1</v>
      </c>
      <c r="M21" s="153" t="n">
        <v>-0.0002334313745106278</v>
      </c>
    </row>
    <row r="22" ht="15.75" customHeight="1">
      <c r="A22" s="124" t="inlineStr">
        <is>
          <t>EF-SV-1-2</t>
        </is>
      </c>
      <c r="B22" s="124" t="n"/>
      <c r="C22" s="124" t="n"/>
      <c r="D22" s="8" t="inlineStr">
        <is>
          <t>dont médecins spécialistes (y compris ROSP)</t>
        </is>
      </c>
      <c r="E22" s="249" t="n">
        <v>1415.15</v>
      </c>
      <c r="F22" s="249" t="n">
        <v>1497.41</v>
      </c>
      <c r="G22" s="249" t="n">
        <v>1609.15</v>
      </c>
      <c r="H22" s="269" t="n">
        <v>0.07462218096580095</v>
      </c>
      <c r="I22" s="210" t="n">
        <v>0.1141331793731133</v>
      </c>
      <c r="J22" s="244" t="n">
        <v>12458.53</v>
      </c>
      <c r="K22" s="244" t="n">
        <v>13158.36</v>
      </c>
      <c r="L22" s="244" t="n">
        <v>14098.88</v>
      </c>
      <c r="M22" s="153" t="n">
        <v>0.07147699257354249</v>
      </c>
    </row>
    <row r="23" ht="15.75" customHeight="1">
      <c r="A23" s="124" t="inlineStr">
        <is>
          <t>EF-SV-1-3</t>
        </is>
      </c>
      <c r="B23" s="124" t="n"/>
      <c r="C23" s="124" t="n"/>
      <c r="D23" s="8" t="inlineStr">
        <is>
          <t>dont sages-femmes</t>
        </is>
      </c>
      <c r="E23" s="249" t="n">
        <v>59.18</v>
      </c>
      <c r="F23" s="249" t="n">
        <v>62.1</v>
      </c>
      <c r="G23" s="249" t="n">
        <v>64.55</v>
      </c>
      <c r="H23" s="269" t="n">
        <v>0.03945249597423504</v>
      </c>
      <c r="I23" s="210" t="n">
        <v>0.141411264705238</v>
      </c>
      <c r="J23" s="244" t="n">
        <v>412.37</v>
      </c>
      <c r="K23" s="244" t="n">
        <v>435.83</v>
      </c>
      <c r="L23" s="244" t="n">
        <v>456.47</v>
      </c>
      <c r="M23" s="153" t="n">
        <v>0.04735791478328717</v>
      </c>
    </row>
    <row r="24" ht="15.75" customHeight="1">
      <c r="A24" s="124" t="inlineStr">
        <is>
          <t>EF-SV-1-4</t>
        </is>
      </c>
      <c r="B24" s="124" t="n"/>
      <c r="C24" s="124" t="n"/>
      <c r="D24" s="78" t="inlineStr">
        <is>
          <t>dont dentistes</t>
        </is>
      </c>
      <c r="E24" s="268" t="n">
        <v>449.47</v>
      </c>
      <c r="F24" s="268" t="n">
        <v>458.94</v>
      </c>
      <c r="G24" s="268" t="n">
        <v>469.82</v>
      </c>
      <c r="H24" s="270" t="n">
        <v>0.02370680263215234</v>
      </c>
      <c r="I24" s="267" t="n">
        <v>0.1206525954098495</v>
      </c>
      <c r="J24" s="245" t="n">
        <v>3724.81</v>
      </c>
      <c r="K24" s="245" t="n">
        <v>3806.34</v>
      </c>
      <c r="L24" s="245" t="n">
        <v>3893.99</v>
      </c>
      <c r="M24" s="266" t="n">
        <v>0.02302737012458152</v>
      </c>
    </row>
    <row r="25" ht="18.75" customHeight="1">
      <c r="A25" s="124" t="inlineStr">
        <is>
          <t>EF-SV-2</t>
        </is>
      </c>
      <c r="B25" s="124" t="n"/>
      <c r="C25" s="124" t="n"/>
      <c r="D25" s="7" t="inlineStr">
        <is>
          <t>Honoraires paramédicaux</t>
        </is>
      </c>
      <c r="E25" s="216" t="n">
        <v>1616.17</v>
      </c>
      <c r="F25" s="216" t="n">
        <v>1617.18</v>
      </c>
      <c r="G25" s="216" t="n">
        <v>1662.08</v>
      </c>
      <c r="H25" s="166" t="n">
        <v>0.02776437997007127</v>
      </c>
      <c r="I25" s="166" t="n">
        <v>0.1122690219961039</v>
      </c>
      <c r="J25" s="217" t="n">
        <v>14326.77</v>
      </c>
      <c r="K25" s="217" t="n">
        <v>14436.82</v>
      </c>
      <c r="L25" s="217" t="n">
        <v>14804.44</v>
      </c>
      <c r="M25" s="167" t="n">
        <v>0.02546405648889442</v>
      </c>
    </row>
    <row r="26" ht="15.75" customHeight="1">
      <c r="A26" s="124" t="inlineStr">
        <is>
          <t>EF-SV-2-1</t>
        </is>
      </c>
      <c r="B26" s="124" t="n"/>
      <c r="C26" s="124" t="n"/>
      <c r="D26" s="8" t="inlineStr">
        <is>
          <t>dont kinésithérapeutes</t>
        </is>
      </c>
      <c r="E26" s="249" t="n">
        <v>527.23</v>
      </c>
      <c r="F26" s="249" t="n">
        <v>534.47</v>
      </c>
      <c r="G26" s="249" t="n">
        <v>569.15</v>
      </c>
      <c r="H26" s="210" t="n">
        <v>0.06488671019888852</v>
      </c>
      <c r="I26" s="210" t="n">
        <v>0.1195600341990223</v>
      </c>
      <c r="J26" s="244" t="n">
        <v>4382.23</v>
      </c>
      <c r="K26" s="244" t="n">
        <v>4450.95</v>
      </c>
      <c r="L26" s="244" t="n">
        <v>4760.37</v>
      </c>
      <c r="M26" s="153" t="n">
        <v>0.06951774340309375</v>
      </c>
    </row>
    <row r="27" ht="15.75" customHeight="1">
      <c r="A27" s="124" t="inlineStr">
        <is>
          <t>EF-SV-2-2</t>
        </is>
      </c>
      <c r="B27" s="124" t="n"/>
      <c r="C27" s="124" t="n"/>
      <c r="D27" s="8" t="inlineStr">
        <is>
          <t>dont infirmières</t>
        </is>
      </c>
      <c r="E27" s="249" t="n">
        <v>964.89</v>
      </c>
      <c r="F27" s="249" t="n">
        <v>954.49</v>
      </c>
      <c r="G27" s="249" t="n">
        <v>951.61</v>
      </c>
      <c r="H27" s="210" t="n">
        <v>-0.003017318148959125</v>
      </c>
      <c r="I27" s="210" t="n">
        <v>0.1066026639183573</v>
      </c>
      <c r="J27" s="244" t="n">
        <v>8968.200000000001</v>
      </c>
      <c r="K27" s="244" t="n">
        <v>8977.280000000001</v>
      </c>
      <c r="L27" s="244" t="n">
        <v>8926.700000000001</v>
      </c>
      <c r="M27" s="153" t="n">
        <v>-0.005634223283667205</v>
      </c>
    </row>
    <row r="28" ht="15.75" customHeight="1">
      <c r="A28" s="124" t="inlineStr">
        <is>
          <t>EF-SV-2-3</t>
        </is>
      </c>
      <c r="B28" s="124" t="n"/>
      <c r="C28" s="124" t="n"/>
      <c r="D28" s="8" t="inlineStr">
        <is>
          <t>dont autres auxiliaires médicaux</t>
        </is>
      </c>
      <c r="E28" s="268" t="n">
        <v>124.04</v>
      </c>
      <c r="F28" s="268" t="n">
        <v>128.23</v>
      </c>
      <c r="G28" s="268" t="n">
        <v>141.31</v>
      </c>
      <c r="H28" s="267" t="n">
        <v>0.1020042111830306</v>
      </c>
      <c r="I28" s="267" t="n">
        <v>0.126466613565784</v>
      </c>
      <c r="J28" s="245" t="n">
        <v>976.33</v>
      </c>
      <c r="K28" s="245" t="n">
        <v>1008.6</v>
      </c>
      <c r="L28" s="245" t="n">
        <v>1117.37</v>
      </c>
      <c r="M28" s="266" t="n">
        <v>0.1078425540352963</v>
      </c>
    </row>
    <row r="29" ht="18.75" customHeight="1">
      <c r="A29" s="124" t="inlineStr">
        <is>
          <t>EF-SV-3</t>
        </is>
      </c>
      <c r="B29" s="124" t="n"/>
      <c r="C29" s="124" t="n"/>
      <c r="D29" s="6" t="inlineStr">
        <is>
          <t>Biologie médicale</t>
        </is>
      </c>
      <c r="E29" s="214" t="n">
        <v>929.95</v>
      </c>
      <c r="F29" s="214" t="n">
        <v>674.26</v>
      </c>
      <c r="G29" s="214" t="n">
        <v>451.37</v>
      </c>
      <c r="H29" s="162" t="n">
        <v>-0.3305698098656304</v>
      </c>
      <c r="I29" s="162" t="n">
        <v>0.1222313993636179</v>
      </c>
      <c r="J29" s="215" t="n">
        <v>7334.22</v>
      </c>
      <c r="K29" s="215" t="n">
        <v>5358.13</v>
      </c>
      <c r="L29" s="215" t="n">
        <v>3692.75</v>
      </c>
      <c r="M29" s="163" t="n">
        <v>-0.310813660736115</v>
      </c>
    </row>
    <row r="30" ht="18.75" customHeight="1">
      <c r="A30" s="124" t="inlineStr">
        <is>
          <t>EF-SV-4</t>
        </is>
      </c>
      <c r="B30" s="124" t="n"/>
      <c r="C30" s="124" t="n"/>
      <c r="D30" s="17" t="inlineStr">
        <is>
          <t>Transports de malades</t>
        </is>
      </c>
      <c r="E30" s="216" t="n">
        <v>512.96</v>
      </c>
      <c r="F30" s="216" t="n">
        <v>549.2</v>
      </c>
      <c r="G30" s="216" t="n">
        <v>607.23</v>
      </c>
      <c r="H30" s="166" t="n">
        <v>0.1056627822286962</v>
      </c>
      <c r="I30" s="166" t="n">
        <v>0.1077038503288423</v>
      </c>
      <c r="J30" s="217" t="n">
        <v>4830.54</v>
      </c>
      <c r="K30" s="217" t="n">
        <v>5170.68</v>
      </c>
      <c r="L30" s="217" t="n">
        <v>5637.96</v>
      </c>
      <c r="M30" s="167" t="n">
        <v>0.09037109239016913</v>
      </c>
    </row>
    <row r="31" ht="15.75" customHeight="1">
      <c r="A31" s="124" t="inlineStr">
        <is>
          <t>EF-SV-4-1</t>
        </is>
      </c>
      <c r="B31" s="124" t="n"/>
      <c r="C31" s="124" t="n"/>
      <c r="D31" s="8" t="inlineStr">
        <is>
          <t>dont transports sanitaires</t>
        </is>
      </c>
      <c r="E31" s="249" t="n">
        <v>205.06</v>
      </c>
      <c r="F31" s="249" t="n">
        <v>200.91</v>
      </c>
      <c r="G31" s="249" t="n">
        <v>193.17</v>
      </c>
      <c r="H31" s="210" t="n">
        <v>-0.03852471255786177</v>
      </c>
      <c r="I31" s="210" t="n">
        <v>0.07835748243578719</v>
      </c>
      <c r="J31" s="244" t="n">
        <v>2501.49</v>
      </c>
      <c r="K31" s="244" t="n">
        <v>2514.57</v>
      </c>
      <c r="L31" s="244" t="n">
        <v>2465.24</v>
      </c>
      <c r="M31" s="153" t="n">
        <v>-0.01961766822955829</v>
      </c>
    </row>
    <row r="32" ht="15.75" customHeight="1">
      <c r="A32" s="124" t="inlineStr">
        <is>
          <t>EF-SV-4-1-1</t>
        </is>
      </c>
      <c r="B32" s="124" t="n"/>
      <c r="C32" s="124" t="n"/>
      <c r="D32" s="8" t="inlineStr">
        <is>
          <t xml:space="preserve">          dont VSL</t>
        </is>
      </c>
      <c r="E32" s="249" t="n">
        <v>69.40000000000001</v>
      </c>
      <c r="F32" s="249" t="n">
        <v>70.2</v>
      </c>
      <c r="G32" s="249" t="n">
        <v>71.47</v>
      </c>
      <c r="H32" s="210" t="n">
        <v>0.01809116809116803</v>
      </c>
      <c r="I32" s="210" t="n">
        <v>0.08257749945117794</v>
      </c>
      <c r="J32" s="244" t="n">
        <v>829.87</v>
      </c>
      <c r="K32" s="244" t="n">
        <v>852.62</v>
      </c>
      <c r="L32" s="244" t="n">
        <v>865.49</v>
      </c>
      <c r="M32" s="153" t="n">
        <v>0.01509464943351083</v>
      </c>
    </row>
    <row r="33" ht="15.75" customHeight="1">
      <c r="A33" s="124" t="inlineStr">
        <is>
          <t>EF-SV-4-2</t>
        </is>
      </c>
      <c r="B33" s="124" t="n"/>
      <c r="C33" s="124" t="n"/>
      <c r="D33" s="8" t="inlineStr">
        <is>
          <t>dont autres transports (hors CAQS)</t>
        </is>
      </c>
      <c r="E33" s="249" t="n">
        <v>307.9</v>
      </c>
      <c r="F33" s="249" t="n">
        <v>348.29</v>
      </c>
      <c r="G33" s="249" t="n">
        <v>414.06</v>
      </c>
      <c r="H33" s="210" t="n">
        <v>0.1888368887995635</v>
      </c>
      <c r="I33" s="210" t="n">
        <v>0.130506316346857</v>
      </c>
      <c r="J33" s="244" t="n">
        <v>2329.05</v>
      </c>
      <c r="K33" s="244" t="n">
        <v>2656.11</v>
      </c>
      <c r="L33" s="244" t="n">
        <v>3172.72</v>
      </c>
      <c r="M33" s="153" t="n">
        <v>0.1944987218149849</v>
      </c>
    </row>
    <row r="34" ht="15.75" customHeight="1">
      <c r="A34" s="124" t="inlineStr">
        <is>
          <t>EF-SV-4-2-1</t>
        </is>
      </c>
      <c r="B34" s="124" t="n"/>
      <c r="C34" s="124" t="n"/>
      <c r="D34" s="8" t="inlineStr">
        <is>
          <t xml:space="preserve">         dont Taxi</t>
        </is>
      </c>
      <c r="E34" s="268" t="n">
        <v>302.46</v>
      </c>
      <c r="F34" s="268" t="n">
        <v>331.76</v>
      </c>
      <c r="G34" s="268" t="n">
        <v>370.48</v>
      </c>
      <c r="H34" s="267" t="n">
        <v>0.1167108753315651</v>
      </c>
      <c r="I34" s="267" t="n">
        <v>0.1366731840484008</v>
      </c>
      <c r="J34" s="245" t="n">
        <v>2240.19</v>
      </c>
      <c r="K34" s="245" t="n">
        <v>2440.15</v>
      </c>
      <c r="L34" s="245" t="n">
        <v>2710.7</v>
      </c>
      <c r="M34" s="266" t="n">
        <v>0.1108743314960145</v>
      </c>
    </row>
    <row r="35" ht="18.75" customHeight="1">
      <c r="A35" s="124" t="inlineStr">
        <is>
          <t>EF-SV-5</t>
        </is>
      </c>
      <c r="B35" s="124" t="n"/>
      <c r="C35" s="124" t="n"/>
      <c r="D35" s="7" t="inlineStr">
        <is>
          <t>Médicaments</t>
        </is>
      </c>
      <c r="E35" s="211" t="n">
        <v>2966.77</v>
      </c>
      <c r="F35" s="211" t="n">
        <v>3269.76</v>
      </c>
      <c r="G35" s="211" t="n">
        <v>3338.17</v>
      </c>
      <c r="H35" s="176" t="n">
        <v>0.02092202485809351</v>
      </c>
      <c r="I35" s="164" t="n">
        <v>0.1132662727996992</v>
      </c>
      <c r="J35" s="212" t="n">
        <v>26964.12</v>
      </c>
      <c r="K35" s="212" t="n">
        <v>29288.47</v>
      </c>
      <c r="L35" s="212" t="n">
        <v>29471.88</v>
      </c>
      <c r="M35" s="165" t="n">
        <v>0.006262191230883684</v>
      </c>
    </row>
    <row r="36" ht="15.75" customHeight="1">
      <c r="A36" s="124" t="inlineStr">
        <is>
          <t>EF-SV-5-1</t>
        </is>
      </c>
      <c r="B36" s="124" t="n"/>
      <c r="C36" s="124" t="n"/>
      <c r="D36" s="8" t="inlineStr">
        <is>
          <t>médicaments délivrés en officine (y compris ROSP)</t>
        </is>
      </c>
      <c r="E36" s="249" t="n">
        <v>2765.79</v>
      </c>
      <c r="F36" s="249" t="n">
        <v>3005.88</v>
      </c>
      <c r="G36" s="249" t="n">
        <v>3050.38</v>
      </c>
      <c r="H36" s="269" t="n">
        <v>0.0148043168722637</v>
      </c>
      <c r="I36" s="210" t="n">
        <v>0.1123137618766212</v>
      </c>
      <c r="J36" s="244" t="n">
        <v>25221.57</v>
      </c>
      <c r="K36" s="244" t="n">
        <v>27134.83</v>
      </c>
      <c r="L36" s="244" t="n">
        <v>27159.45</v>
      </c>
      <c r="M36" s="153" t="n">
        <v>0.0009073209598143412</v>
      </c>
    </row>
    <row r="37" ht="15.75" customHeight="1">
      <c r="A37" s="124" t="inlineStr">
        <is>
          <t>EF-SV-5-2</t>
        </is>
      </c>
      <c r="B37" s="124" t="n"/>
      <c r="C37" s="124" t="n"/>
      <c r="D37" s="8" t="inlineStr">
        <is>
          <t>rétrocession hospitalière</t>
        </is>
      </c>
      <c r="E37" s="249" t="n">
        <v>200.98</v>
      </c>
      <c r="F37" s="249" t="n">
        <v>263.89</v>
      </c>
      <c r="G37" s="249" t="n">
        <v>287.79</v>
      </c>
      <c r="H37" s="270" t="n">
        <v>0.09056803971351712</v>
      </c>
      <c r="I37" s="210" t="n">
        <v>0.1244534969707191</v>
      </c>
      <c r="J37" s="244" t="n">
        <v>1742.54</v>
      </c>
      <c r="K37" s="244" t="n">
        <v>2153.64</v>
      </c>
      <c r="L37" s="244" t="n">
        <v>2312.43</v>
      </c>
      <c r="M37" s="266" t="n">
        <v>0.07373098568005794</v>
      </c>
    </row>
    <row r="38" ht="18.75" customHeight="1">
      <c r="A38" s="124" t="inlineStr">
        <is>
          <t>EF-SV-6</t>
        </is>
      </c>
      <c r="B38" s="124" t="n"/>
      <c r="C38" s="124" t="n"/>
      <c r="D38" s="6" t="inlineStr">
        <is>
          <t xml:space="preserve">Dispositifs médicaux inscrits à la liste des produits et prestations </t>
        </is>
      </c>
      <c r="E38" s="214" t="n">
        <v>855.74</v>
      </c>
      <c r="F38" s="214" t="n">
        <v>882.58</v>
      </c>
      <c r="G38" s="214" t="n">
        <v>921.75</v>
      </c>
      <c r="H38" s="162" t="n">
        <v>0.04438124589272355</v>
      </c>
      <c r="I38" s="162" t="n">
        <v>0.109355776725579</v>
      </c>
      <c r="J38" s="215" t="n">
        <v>7818.65</v>
      </c>
      <c r="K38" s="215" t="n">
        <v>8064.81</v>
      </c>
      <c r="L38" s="215" t="n">
        <v>8428.91</v>
      </c>
      <c r="M38" s="163" t="n">
        <v>0.04514675485225311</v>
      </c>
    </row>
    <row r="39" ht="18.75" customHeight="1">
      <c r="A39" s="124" t="inlineStr">
        <is>
          <t>EF-SV-7</t>
        </is>
      </c>
      <c r="B39" s="124" t="n"/>
      <c r="C39" s="124" t="n"/>
      <c r="D39" s="16" t="inlineStr">
        <is>
          <t>Indemnités journalières</t>
        </is>
      </c>
      <c r="E39" s="211" t="n">
        <v>2324.47</v>
      </c>
      <c r="F39" s="211" t="n">
        <v>2574</v>
      </c>
      <c r="G39" s="211" t="n">
        <v>2317.61</v>
      </c>
      <c r="H39" s="164" t="n">
        <v>-0.09960761460761455</v>
      </c>
      <c r="I39" s="164" t="n">
        <v>0.1310122142246226</v>
      </c>
      <c r="J39" s="212" t="n">
        <v>17952.32</v>
      </c>
      <c r="K39" s="212" t="n">
        <v>19898.17</v>
      </c>
      <c r="L39" s="212" t="n">
        <v>17690.03</v>
      </c>
      <c r="M39" s="165" t="n">
        <v>-0.1109720140093285</v>
      </c>
    </row>
    <row r="40" ht="15.75" customHeight="1">
      <c r="A40" s="124" t="inlineStr">
        <is>
          <t>EF-SV-7-1</t>
        </is>
      </c>
      <c r="B40" s="124" t="n"/>
      <c r="C40" s="124" t="n"/>
      <c r="D40" s="15" t="inlineStr">
        <is>
          <t>dont IJ maladie</t>
        </is>
      </c>
      <c r="E40" s="249" t="n">
        <v>1374.85</v>
      </c>
      <c r="F40" s="249" t="n">
        <v>1589.02</v>
      </c>
      <c r="G40" s="249" t="n">
        <v>1469.97</v>
      </c>
      <c r="H40" s="210" t="n">
        <v>-0.07492039118450362</v>
      </c>
      <c r="I40" s="210" t="n">
        <v>0.1314561253991832</v>
      </c>
      <c r="J40" s="244" t="n">
        <v>10576.1</v>
      </c>
      <c r="K40" s="244" t="n">
        <v>12254.79</v>
      </c>
      <c r="L40" s="244" t="n">
        <v>11182.21</v>
      </c>
      <c r="M40" s="153" t="n">
        <v>-0.0875233276131212</v>
      </c>
    </row>
    <row r="41" ht="15.75" customHeight="1">
      <c r="A41" s="124" t="inlineStr">
        <is>
          <t>EF-SV-7-2</t>
        </is>
      </c>
      <c r="B41" s="124" t="n"/>
      <c r="C41" s="124" t="n"/>
      <c r="D41" s="15" t="inlineStr">
        <is>
          <t>dont IJ Accident du travail</t>
        </is>
      </c>
      <c r="E41" s="249" t="n">
        <v>544.47</v>
      </c>
      <c r="F41" s="249" t="n">
        <v>575.78</v>
      </c>
      <c r="G41" s="249" t="n">
        <v>614.91</v>
      </c>
      <c r="H41" s="210" t="n">
        <v>0.06795998471638473</v>
      </c>
      <c r="I41" s="210" t="n">
        <v>0.1326120196423912</v>
      </c>
      <c r="J41" s="244" t="n">
        <v>4142.79</v>
      </c>
      <c r="K41" s="244" t="n">
        <v>4365.12</v>
      </c>
      <c r="L41" s="244" t="n">
        <v>4636.91</v>
      </c>
      <c r="M41" s="153" t="n">
        <v>0.06226403856022285</v>
      </c>
    </row>
    <row r="42" ht="15.75" customHeight="1">
      <c r="A42" s="124" t="inlineStr">
        <is>
          <t>EF-SV-7-3</t>
        </is>
      </c>
      <c r="B42" s="124" t="n"/>
      <c r="C42" s="124" t="n"/>
      <c r="D42" s="20" t="inlineStr">
        <is>
          <t>dont IJ Maternité</t>
        </is>
      </c>
      <c r="E42" s="268" t="n">
        <v>405.14</v>
      </c>
      <c r="F42" s="268" t="n">
        <v>409.2</v>
      </c>
      <c r="G42" s="268" t="n">
        <v>232.74</v>
      </c>
      <c r="H42" s="267" t="n">
        <v>-0.4312316715542522</v>
      </c>
      <c r="I42" s="267" t="n">
        <v>0.1243993564628977</v>
      </c>
      <c r="J42" s="245" t="n">
        <v>3233.42</v>
      </c>
      <c r="K42" s="245" t="n">
        <v>3278.26</v>
      </c>
      <c r="L42" s="245" t="n">
        <v>1870.91</v>
      </c>
      <c r="M42" s="266" t="n">
        <v>-0.4292978592302014</v>
      </c>
    </row>
    <row r="43" ht="18.75" customHeight="1">
      <c r="A43" s="124" t="inlineStr">
        <is>
          <t>EF-SV-8</t>
        </is>
      </c>
      <c r="B43" s="124" t="n"/>
      <c r="C43" s="124" t="n"/>
      <c r="D43" s="6" t="inlineStr">
        <is>
          <t>Centres de santé</t>
        </is>
      </c>
      <c r="E43" s="214" t="n">
        <v>129.08</v>
      </c>
      <c r="F43" s="214" t="n">
        <v>143.52</v>
      </c>
      <c r="G43" s="214" t="n">
        <v>163.89</v>
      </c>
      <c r="H43" s="162" t="n">
        <v>0.1419314381270901</v>
      </c>
      <c r="I43" s="162" t="n">
        <v>0.08944495988648146</v>
      </c>
      <c r="J43" s="215" t="n">
        <v>1470.11</v>
      </c>
      <c r="K43" s="215" t="n">
        <v>1661.52</v>
      </c>
      <c r="L43" s="215" t="n">
        <v>1832.3</v>
      </c>
      <c r="M43" s="163" t="n">
        <v>0.1027854013192739</v>
      </c>
    </row>
    <row r="44" ht="17.25" customHeight="1">
      <c r="A44" s="124" t="inlineStr">
        <is>
          <t>EF-SV-9</t>
        </is>
      </c>
      <c r="B44" s="124" t="inlineStr">
        <is>
          <t>EF-SV-11</t>
        </is>
      </c>
      <c r="C44" s="124" t="inlineStr">
        <is>
          <t>EF-SV-12</t>
        </is>
      </c>
      <c r="D44" s="17" t="inlineStr">
        <is>
          <t>Soutien à la qualité, aux réseaux et à la coordination des soins</t>
        </is>
      </c>
      <c r="E44" s="211" t="n">
        <v>47.73</v>
      </c>
      <c r="F44" s="211" t="n">
        <v>63.19</v>
      </c>
      <c r="G44" s="211" t="n">
        <v>95.54000000000001</v>
      </c>
      <c r="H44" s="164" t="n">
        <v>0.5119480930526984</v>
      </c>
      <c r="I44" s="164" t="n">
        <v>0.1329030283639601</v>
      </c>
      <c r="J44" s="212" t="n">
        <v>408.18</v>
      </c>
      <c r="K44" s="212" t="n">
        <v>499.82</v>
      </c>
      <c r="L44" s="212" t="n">
        <v>718.87</v>
      </c>
      <c r="M44" s="165" t="n">
        <v>0.4382577727982074</v>
      </c>
    </row>
    <row r="45" ht="15.75" customHeight="1">
      <c r="A45" s="124" t="inlineStr">
        <is>
          <t>EF-SV-9-1</t>
        </is>
      </c>
      <c r="B45" s="124" t="inlineStr">
        <is>
          <t>EF-SV-11-1</t>
        </is>
      </c>
      <c r="C45" s="124" t="n"/>
      <c r="D45" s="8" t="inlineStr">
        <is>
          <t>Réseaux de santé</t>
        </is>
      </c>
      <c r="E45" s="249" t="n">
        <v>3.02</v>
      </c>
      <c r="F45" s="249" t="n">
        <v>4.51</v>
      </c>
      <c r="G45" s="249" t="n">
        <v>9.42</v>
      </c>
      <c r="H45" s="210" t="n">
        <v>1.088691796008869</v>
      </c>
      <c r="I45" s="210" t="n">
        <v>0.2145785876993166</v>
      </c>
      <c r="J45" s="244" t="n">
        <v>33.92</v>
      </c>
      <c r="K45" s="244" t="n">
        <v>35.69</v>
      </c>
      <c r="L45" s="244" t="n">
        <v>43.9</v>
      </c>
      <c r="M45" s="153" t="n">
        <v>0.2300364247688428</v>
      </c>
    </row>
    <row r="46" ht="15.75" customHeight="1">
      <c r="A46" s="124" t="inlineStr">
        <is>
          <t>EF-SV-9-2</t>
        </is>
      </c>
      <c r="B46" s="124" t="inlineStr">
        <is>
          <t>EF-SV-11-2</t>
        </is>
      </c>
      <c r="C46" s="142" t="inlineStr">
        <is>
          <t>EF-SV-12</t>
        </is>
      </c>
      <c r="D46" s="8" t="inlineStr">
        <is>
          <t>Permanence des soins ambulatoire</t>
        </is>
      </c>
      <c r="E46" s="249" t="n">
        <v>23.16</v>
      </c>
      <c r="F46" s="249" t="n">
        <v>28.05</v>
      </c>
      <c r="G46" s="249" t="n">
        <v>29.05</v>
      </c>
      <c r="H46" s="210" t="n">
        <v>0.035650623885918</v>
      </c>
      <c r="I46" s="210" t="n">
        <v>0.138656866020715</v>
      </c>
      <c r="J46" s="244" t="n">
        <v>180.88</v>
      </c>
      <c r="K46" s="244" t="n">
        <v>194.68</v>
      </c>
      <c r="L46" s="244" t="n">
        <v>209.51</v>
      </c>
      <c r="M46" s="153" t="n">
        <v>0.07617628929525366</v>
      </c>
    </row>
    <row r="47" ht="15.75" customHeight="1">
      <c r="A47" s="124" t="inlineStr">
        <is>
          <t>EF-SV-9-3</t>
        </is>
      </c>
      <c r="B47" s="124" t="inlineStr">
        <is>
          <t>EF-SV-11-3</t>
        </is>
      </c>
      <c r="C47" s="124" t="n"/>
      <c r="D47" s="8" t="inlineStr">
        <is>
          <t>Autres interventions pour la qualité et la coordination des soins</t>
        </is>
      </c>
      <c r="E47" s="249" t="n">
        <v>21.56</v>
      </c>
      <c r="F47" s="249" t="n">
        <v>30.63</v>
      </c>
      <c r="G47" s="249" t="n">
        <v>57.08</v>
      </c>
      <c r="H47" s="210" t="n">
        <v>0.8635324844923278</v>
      </c>
      <c r="I47" s="210" t="n">
        <v>0.1226313754135694</v>
      </c>
      <c r="J47" s="244" t="n">
        <v>193.38</v>
      </c>
      <c r="K47" s="244" t="n">
        <v>269.44</v>
      </c>
      <c r="L47" s="244" t="n">
        <v>465.46</v>
      </c>
      <c r="M47" s="153" t="n">
        <v>0.7275089073634203</v>
      </c>
    </row>
    <row r="48" ht="18.75" customHeight="1">
      <c r="A48" s="124" t="inlineStr">
        <is>
          <t>EF-SV-10</t>
        </is>
      </c>
      <c r="B48" s="124" t="n"/>
      <c r="C48" s="124" t="n"/>
      <c r="D48" s="7" t="inlineStr">
        <is>
          <t>Autres dépenses de soins de ville</t>
        </is>
      </c>
      <c r="E48" s="211" t="n">
        <v>472.56</v>
      </c>
      <c r="F48" s="211" t="n">
        <v>416.65</v>
      </c>
      <c r="G48" s="211" t="n">
        <v>349.4</v>
      </c>
      <c r="H48" s="164" t="n">
        <v>-0.1614064562582503</v>
      </c>
      <c r="I48" s="164" t="n">
        <v>0.116067009264765</v>
      </c>
      <c r="J48" s="212" t="n">
        <v>4177.28</v>
      </c>
      <c r="K48" s="212" t="n">
        <v>3616.2</v>
      </c>
      <c r="L48" s="212" t="n">
        <v>3010.33</v>
      </c>
      <c r="M48" s="165" t="n">
        <v>-0.167543277473591</v>
      </c>
    </row>
    <row r="49" ht="15.75" customHeight="1">
      <c r="A49" s="124" t="inlineStr">
        <is>
          <t>EF-SV-10-4</t>
        </is>
      </c>
      <c r="B49" s="124" t="n"/>
      <c r="C49" s="124" t="n"/>
      <c r="D49" s="8" t="inlineStr">
        <is>
          <t xml:space="preserve">dont rémunération PS campagne de vaccination Covid  </t>
        </is>
      </c>
      <c r="E49" s="249" t="n">
        <v>134.59</v>
      </c>
      <c r="F49" s="249" t="n">
        <v>48.55</v>
      </c>
      <c r="G49" s="249" t="n">
        <v>12.01</v>
      </c>
      <c r="H49" s="210" t="n">
        <v>-0.7526261585993821</v>
      </c>
      <c r="I49" s="210" t="n">
        <v>0.09910876382241293</v>
      </c>
      <c r="J49" s="244" t="n">
        <v>1252.22</v>
      </c>
      <c r="K49" s="244" t="n">
        <v>432.3</v>
      </c>
      <c r="L49" s="244" t="n">
        <v>121.18</v>
      </c>
      <c r="M49" s="153" t="n">
        <v>-0.7196854036548693</v>
      </c>
    </row>
    <row r="50" ht="15.75" customHeight="1">
      <c r="A50" s="124" t="inlineStr">
        <is>
          <t>EF-SV-10-1</t>
        </is>
      </c>
      <c r="B50" s="124" t="n"/>
      <c r="C50" s="124" t="n"/>
      <c r="D50" s="8" t="inlineStr">
        <is>
          <t>dont prise en charge des cotisations sociales des professionnels de santé</t>
        </is>
      </c>
      <c r="E50" s="249" t="n">
        <v>258.98</v>
      </c>
      <c r="F50" s="249" t="n">
        <v>286.73</v>
      </c>
      <c r="G50" s="249" t="n">
        <v>258.28</v>
      </c>
      <c r="H50" s="210" t="n">
        <v>-0.09922226484846386</v>
      </c>
      <c r="I50" s="210" t="n">
        <v>0.1070262385838126</v>
      </c>
      <c r="J50" s="244" t="n">
        <v>2422.34</v>
      </c>
      <c r="K50" s="244" t="n">
        <v>2680.43</v>
      </c>
      <c r="L50" s="244" t="n">
        <v>2413.24</v>
      </c>
      <c r="M50" s="153" t="n">
        <v>-0.09968176747760624</v>
      </c>
    </row>
    <row r="51" ht="15.75" customHeight="1">
      <c r="A51" s="124" t="inlineStr">
        <is>
          <t>EF-SV-10-2</t>
        </is>
      </c>
      <c r="B51" s="124" t="n"/>
      <c r="C51" s="124" t="n"/>
      <c r="D51" s="8" t="inlineStr">
        <is>
          <t xml:space="preserve">dont aides à la télétransmission et Fond d’Action Conventionnel </t>
        </is>
      </c>
      <c r="E51" s="249" t="n">
        <v>24.24</v>
      </c>
      <c r="F51" s="249" t="n">
        <v>23.3</v>
      </c>
      <c r="G51" s="249" t="n">
        <v>24.53</v>
      </c>
      <c r="H51" s="210" t="n">
        <v>0.05278969957081547</v>
      </c>
      <c r="I51" s="210" t="n">
        <v>0.1359454666371093</v>
      </c>
      <c r="J51" s="244" t="n">
        <v>194</v>
      </c>
      <c r="K51" s="244" t="n">
        <v>181.42</v>
      </c>
      <c r="L51" s="244" t="n">
        <v>180.44</v>
      </c>
      <c r="M51" s="153" t="n">
        <v>-0.005401830007716844</v>
      </c>
    </row>
    <row r="52" ht="15.75" customHeight="1">
      <c r="A52" s="124" t="inlineStr">
        <is>
          <t>EF-SV-10-3</t>
        </is>
      </c>
      <c r="B52" s="124" t="n"/>
      <c r="C52" s="124" t="n"/>
      <c r="D52" s="8" t="inlineStr">
        <is>
          <t>Autres dépenses de soins de ville</t>
        </is>
      </c>
      <c r="E52" s="249" t="n">
        <v>54.75</v>
      </c>
      <c r="F52" s="249" t="n">
        <v>58.07</v>
      </c>
      <c r="G52" s="249" t="n">
        <v>54.58</v>
      </c>
      <c r="H52" s="267" t="n">
        <v>-0.0600998794558292</v>
      </c>
      <c r="I52" s="210" t="n">
        <v>0.184728897312665</v>
      </c>
      <c r="J52" s="244" t="n">
        <v>308.73</v>
      </c>
      <c r="K52" s="244" t="n">
        <v>322.05</v>
      </c>
      <c r="L52" s="244" t="n">
        <v>295.46</v>
      </c>
      <c r="M52" s="266" t="n">
        <v>-0.08256481912746477</v>
      </c>
    </row>
    <row r="53" ht="18.75" customHeight="1">
      <c r="A53" s="157" t="inlineStr">
        <is>
          <t>EF-ES</t>
        </is>
      </c>
      <c r="B53" s="157" t="n"/>
      <c r="C53" s="157" t="n"/>
      <c r="D53" s="3" t="inlineStr">
        <is>
          <t>DEPENSES DES ETABLISSEMENTS DE SANTE</t>
        </is>
      </c>
      <c r="E53" s="214" t="n">
        <v>11631.37</v>
      </c>
      <c r="F53" s="214" t="n">
        <v>12199.09</v>
      </c>
      <c r="G53" s="271" t="n">
        <v>12918.77</v>
      </c>
      <c r="H53" s="162" t="n">
        <v>0.05899456434865226</v>
      </c>
      <c r="I53" s="162" t="n">
        <v>0.1160701065502836</v>
      </c>
      <c r="J53" s="215" t="n">
        <v>100194.57</v>
      </c>
      <c r="K53" s="215" t="n">
        <v>104773.45</v>
      </c>
      <c r="L53" s="215" t="n">
        <v>111301.44</v>
      </c>
      <c r="M53" s="163" t="n">
        <v>0.0623057654396224</v>
      </c>
    </row>
    <row r="54" ht="18.75" customHeight="1">
      <c r="A54" s="125" t="inlineStr">
        <is>
          <t>EF-ES-1</t>
        </is>
      </c>
      <c r="B54" s="125" t="n"/>
      <c r="C54" s="125" t="n"/>
      <c r="D54" s="7" t="inlineStr">
        <is>
          <t>Dépenses des établissements de santé</t>
        </is>
      </c>
      <c r="E54" s="211" t="n">
        <v>11564.1</v>
      </c>
      <c r="F54" s="211" t="n">
        <v>12017.29</v>
      </c>
      <c r="G54" s="211" t="n">
        <v>12744.77</v>
      </c>
      <c r="H54" s="164" t="n">
        <v>0.06053611088689709</v>
      </c>
      <c r="I54" s="164" t="n">
        <v>0.116224292035834</v>
      </c>
      <c r="J54" s="212" t="n">
        <v>99300.37</v>
      </c>
      <c r="K54" s="212" t="n">
        <v>103296.63</v>
      </c>
      <c r="L54" s="212" t="n">
        <v>109656.68</v>
      </c>
      <c r="M54" s="165" t="n">
        <v>0.06157074049753596</v>
      </c>
    </row>
    <row r="55" ht="15.75" customHeight="1">
      <c r="A55" s="125" t="inlineStr">
        <is>
          <t>EF-ES-1-1</t>
        </is>
      </c>
      <c r="B55" s="125" t="n"/>
      <c r="C55" s="125" t="n"/>
      <c r="D55" s="8" t="inlineStr">
        <is>
          <t>dont activité de Médecine, Chirurgie et Obstétrique (MCO) dont MIGAC et FIR</t>
        </is>
      </c>
      <c r="E55" s="248" t="n">
        <v>9007.26</v>
      </c>
      <c r="F55" s="248" t="n">
        <v>9322.940000000001</v>
      </c>
      <c r="G55" s="248" t="n">
        <v>9900.629999999999</v>
      </c>
      <c r="H55" s="209" t="n">
        <v>0.06196435888249829</v>
      </c>
      <c r="I55" s="209" t="n">
        <v>0.1170271049442933</v>
      </c>
      <c r="J55" s="244" t="n">
        <v>76802.37</v>
      </c>
      <c r="K55" s="244" t="n">
        <v>79596.91</v>
      </c>
      <c r="L55" s="244" t="n">
        <v>84601.17</v>
      </c>
      <c r="M55" s="153" t="n">
        <v>0.06287002849733733</v>
      </c>
    </row>
    <row r="56" ht="15.75" customHeight="1">
      <c r="A56" s="125" t="inlineStr">
        <is>
          <t>EF-ES-1-1-3</t>
        </is>
      </c>
      <c r="B56" s="125" t="n"/>
      <c r="C56" s="125" t="n"/>
      <c r="D56" s="23" t="inlineStr">
        <is>
          <t>dont Hospitalisation à Domicile (HAD)</t>
        </is>
      </c>
      <c r="E56" s="248" t="n">
        <v>149.31</v>
      </c>
      <c r="F56" s="248" t="n">
        <v>152.03</v>
      </c>
      <c r="G56" s="248" t="n">
        <v>160.71</v>
      </c>
      <c r="H56" s="209" t="n">
        <v>0.05709399460632774</v>
      </c>
      <c r="I56" s="209" t="n">
        <v>0.0898609394832339</v>
      </c>
      <c r="J56" s="244" t="n">
        <v>1558.38</v>
      </c>
      <c r="K56" s="244" t="n">
        <v>1621.98</v>
      </c>
      <c r="L56" s="244" t="n">
        <v>1788.43</v>
      </c>
      <c r="M56" s="153" t="n">
        <v>0.1026214873179694</v>
      </c>
    </row>
    <row r="57" ht="15.75" customHeight="1">
      <c r="A57" s="125" t="inlineStr">
        <is>
          <t>EF-ES-1-1-9</t>
        </is>
      </c>
      <c r="B57" s="125" t="n"/>
      <c r="C57" s="125" t="n"/>
      <c r="D57" s="23" t="inlineStr">
        <is>
          <t>Hopitaux de proximité</t>
        </is>
      </c>
      <c r="E57" s="248" t="n">
        <v>54.55</v>
      </c>
      <c r="F57" s="248" t="n">
        <v>81.98</v>
      </c>
      <c r="G57" s="248" t="n">
        <v>91.06999999999999</v>
      </c>
      <c r="H57" s="209" t="n">
        <v>0.1108807026103926</v>
      </c>
      <c r="I57" s="209" t="n">
        <v>0.08041146086265506</v>
      </c>
      <c r="J57" s="244" t="n">
        <v>553.4</v>
      </c>
      <c r="K57" s="244" t="n">
        <v>966.25</v>
      </c>
      <c r="L57" s="244" t="n">
        <v>1132.55</v>
      </c>
      <c r="M57" s="153" t="n">
        <v>0.1721086675291073</v>
      </c>
    </row>
    <row r="58" ht="15.75" customHeight="1">
      <c r="A58" s="125" t="inlineStr">
        <is>
          <t>EF-ES-1-2</t>
        </is>
      </c>
      <c r="B58" s="125" t="n"/>
      <c r="C58" s="125" t="n"/>
      <c r="D58" s="8" t="inlineStr">
        <is>
          <t xml:space="preserve">dont activité de Soins de Suite et de Réadaptation (SSR) </t>
        </is>
      </c>
      <c r="E58" s="248" t="n">
        <v>1118.74</v>
      </c>
      <c r="F58" s="248" t="n">
        <v>1158.25</v>
      </c>
      <c r="G58" s="248" t="n">
        <v>1222.31</v>
      </c>
      <c r="H58" s="209" t="n">
        <v>0.05530757608461036</v>
      </c>
      <c r="I58" s="209" t="n">
        <v>0.1122784165960894</v>
      </c>
      <c r="J58" s="244" t="n">
        <v>9913.33</v>
      </c>
      <c r="K58" s="244" t="n">
        <v>10310.65</v>
      </c>
      <c r="L58" s="244" t="n">
        <v>10886.42</v>
      </c>
      <c r="M58" s="153" t="n">
        <v>0.05584226018728213</v>
      </c>
    </row>
    <row r="59" ht="15.75" customHeight="1">
      <c r="A59" s="125" t="inlineStr">
        <is>
          <t>EF-ES-1-3</t>
        </is>
      </c>
      <c r="B59" s="125" t="n"/>
      <c r="C59" s="125" t="n"/>
      <c r="D59" s="8" t="inlineStr">
        <is>
          <t>dont activité de psychiatrie (Psy)</t>
        </is>
      </c>
      <c r="E59" s="248" t="n">
        <v>1290.96</v>
      </c>
      <c r="F59" s="248" t="n">
        <v>1380.09</v>
      </c>
      <c r="G59" s="248" t="n">
        <v>1457.7</v>
      </c>
      <c r="H59" s="209" t="n">
        <v>0.05623546290459328</v>
      </c>
      <c r="I59" s="209" t="n">
        <v>0.1174370257343137</v>
      </c>
      <c r="J59" s="244" t="n">
        <v>10942.09</v>
      </c>
      <c r="K59" s="244" t="n">
        <v>11705.84</v>
      </c>
      <c r="L59" s="244" t="n">
        <v>12412.61</v>
      </c>
      <c r="M59" s="153" t="n">
        <v>0.06037755513487288</v>
      </c>
    </row>
    <row r="60" ht="15.75" customHeight="1">
      <c r="A60" s="125" t="inlineStr">
        <is>
          <t>EF-ES-1-4</t>
        </is>
      </c>
      <c r="B60" s="125" t="n"/>
      <c r="C60" s="125" t="n"/>
      <c r="D60" s="8" t="inlineStr">
        <is>
          <t>dont activité de Soins de Longue Durée (SLD)</t>
        </is>
      </c>
      <c r="E60" s="248" t="n">
        <v>147.15</v>
      </c>
      <c r="F60" s="248" t="n">
        <v>156.02</v>
      </c>
      <c r="G60" s="248" t="n">
        <v>164.13</v>
      </c>
      <c r="H60" s="209" t="n">
        <v>0.0519805153185488</v>
      </c>
      <c r="I60" s="209" t="n">
        <v>0.122834327453431</v>
      </c>
      <c r="J60" s="244" t="n">
        <v>1193.82</v>
      </c>
      <c r="K60" s="244" t="n">
        <v>1267.3</v>
      </c>
      <c r="L60" s="244" t="n">
        <v>1336.19</v>
      </c>
      <c r="M60" s="153" t="n">
        <v>0.05435966227412618</v>
      </c>
    </row>
    <row r="61" ht="37.5" customHeight="1">
      <c r="A61" s="125" t="inlineStr">
        <is>
          <t>EF-ES-1-5</t>
        </is>
      </c>
      <c r="B61" s="125" t="n"/>
      <c r="C61" s="125" t="n"/>
      <c r="D61" s="106" t="inlineStr">
        <is>
          <t>dont activités dispensées par les établissements de santé Hors Région</t>
        </is>
      </c>
      <c r="E61" s="236" t="n">
        <v>0</v>
      </c>
      <c r="F61" s="236" t="n">
        <v>0</v>
      </c>
      <c r="G61" s="236" t="n">
        <v>0</v>
      </c>
      <c r="H61" s="177" t="inlineStr"/>
      <c r="I61" s="177" t="n">
        <v>0</v>
      </c>
      <c r="J61" s="218" t="n">
        <v>448.76</v>
      </c>
      <c r="K61" s="218" t="n">
        <v>415.94</v>
      </c>
      <c r="L61" s="218" t="n">
        <v>420.29</v>
      </c>
      <c r="M61" s="175" t="n">
        <v>0.01045823916911099</v>
      </c>
    </row>
    <row r="62" ht="38.25" customHeight="1">
      <c r="A62" s="125" t="inlineStr">
        <is>
          <t>EF-ES-2</t>
        </is>
      </c>
      <c r="B62" s="125" t="inlineStr">
        <is>
          <t>EF-ES-3</t>
        </is>
      </c>
      <c r="C62" s="125" t="n"/>
      <c r="D62" s="10" t="inlineStr">
        <is>
          <t>Autres dépenses : paiements aux établissements au titre du FIR et  FMESPP</t>
        </is>
      </c>
      <c r="E62" s="211" t="n">
        <v>59.4</v>
      </c>
      <c r="F62" s="211" t="n">
        <v>102.73</v>
      </c>
      <c r="G62" s="235" t="n">
        <v>104.74</v>
      </c>
      <c r="H62" s="178" t="n">
        <v>0.0195658522340114</v>
      </c>
      <c r="I62" s="178" t="n">
        <v>0.08149514094753468</v>
      </c>
      <c r="J62" s="212" t="n">
        <v>845.9400000000001</v>
      </c>
      <c r="K62" s="212" t="n">
        <v>1147.71</v>
      </c>
      <c r="L62" s="212" t="n">
        <v>1285.23</v>
      </c>
      <c r="M62" s="179" t="n">
        <v>0.1198212091904749</v>
      </c>
    </row>
    <row r="63" ht="14.25" customHeight="1">
      <c r="A63" s="125" t="inlineStr">
        <is>
          <t>EF-ES-2-1</t>
        </is>
      </c>
      <c r="B63" s="125" t="inlineStr">
        <is>
          <t>EF-ES-3-4</t>
        </is>
      </c>
      <c r="C63" s="125" t="n"/>
      <c r="D63" s="8" t="inlineStr">
        <is>
          <t>Investissements</t>
        </is>
      </c>
      <c r="E63" s="248" t="n">
        <v>20.85</v>
      </c>
      <c r="F63" s="248" t="n">
        <v>67.91</v>
      </c>
      <c r="G63" s="248" t="n">
        <v>66.7</v>
      </c>
      <c r="H63" s="209" t="n">
        <v>-0.01781769989692231</v>
      </c>
      <c r="I63" s="209" t="n">
        <v>0.08378870673952642</v>
      </c>
      <c r="J63" s="244" t="n">
        <v>332.26</v>
      </c>
      <c r="K63" s="244" t="n">
        <v>669.74</v>
      </c>
      <c r="L63" s="244" t="n">
        <v>796.05</v>
      </c>
      <c r="M63" s="153" t="n">
        <v>0.1885955744020067</v>
      </c>
    </row>
    <row r="64" ht="14.25" customHeight="1">
      <c r="A64" s="125" t="inlineStr">
        <is>
          <t>EF-ES-2-2</t>
        </is>
      </c>
      <c r="B64" s="125" t="inlineStr">
        <is>
          <t>EF-ES-3-1</t>
        </is>
      </c>
      <c r="C64" s="125" t="inlineStr">
        <is>
          <t>EF-ES-3-3</t>
        </is>
      </c>
      <c r="D64" s="8" t="inlineStr">
        <is>
          <t>Modernisations</t>
        </is>
      </c>
      <c r="E64" s="248" t="n">
        <v>28.73</v>
      </c>
      <c r="F64" s="248" t="n">
        <v>33.93</v>
      </c>
      <c r="G64" s="248" t="n">
        <v>37.12</v>
      </c>
      <c r="H64" s="209" t="n">
        <v>0.09401709401709395</v>
      </c>
      <c r="I64" s="209" t="n">
        <v>0.08559701148365077</v>
      </c>
      <c r="J64" s="244" t="n">
        <v>406.27</v>
      </c>
      <c r="K64" s="244" t="n">
        <v>423.78</v>
      </c>
      <c r="L64" s="244" t="n">
        <v>433.66</v>
      </c>
      <c r="M64" s="153" t="n">
        <v>0.02331398367077269</v>
      </c>
    </row>
    <row r="65" ht="14.25" customHeight="1">
      <c r="A65" s="125" t="inlineStr">
        <is>
          <t>EF-ES-2-4</t>
        </is>
      </c>
      <c r="B65" s="125" t="n"/>
      <c r="C65" s="125" t="n"/>
      <c r="D65" s="8" t="inlineStr">
        <is>
          <t>Autres opérations (Autres opérations y compris RH et Crédits régionalisés)</t>
        </is>
      </c>
      <c r="E65" s="248" t="n">
        <v>9.82</v>
      </c>
      <c r="F65" s="248" t="n">
        <v>0.88</v>
      </c>
      <c r="G65" s="248" t="n">
        <v>0.92</v>
      </c>
      <c r="H65" s="209" t="n">
        <v>0.0454545454545455</v>
      </c>
      <c r="I65" s="209" t="n">
        <v>0.01656762110570863</v>
      </c>
      <c r="J65" s="244" t="n">
        <v>107.41</v>
      </c>
      <c r="K65" s="244" t="n">
        <v>54.19</v>
      </c>
      <c r="L65" s="244" t="n">
        <v>55.53</v>
      </c>
      <c r="M65" s="153" t="n">
        <v>0.02472780955895928</v>
      </c>
    </row>
    <row r="66" ht="40.5" customHeight="1">
      <c r="A66" s="158" t="inlineStr">
        <is>
          <t>EF-MS</t>
        </is>
      </c>
      <c r="B66" s="158" t="n"/>
      <c r="C66" s="159" t="n"/>
      <c r="D66" s="21" t="inlineStr">
        <is>
          <t>VERSEMENTS AUX ETABLISSEMENTS ET SERVICES MEDICO-SOCIAUX (hors conseils généraux)</t>
        </is>
      </c>
      <c r="E66" s="214" t="n">
        <v>3257.76</v>
      </c>
      <c r="F66" s="214" t="n">
        <v>3375.92</v>
      </c>
      <c r="G66" s="214" t="n">
        <v>3623.65</v>
      </c>
      <c r="H66" s="162" t="n">
        <v>0.07338147823408138</v>
      </c>
      <c r="I66" s="162" t="n">
        <v>0.1158335901268539</v>
      </c>
      <c r="J66" s="215" t="n">
        <v>27920.38</v>
      </c>
      <c r="K66" s="215" t="n">
        <v>29590.23</v>
      </c>
      <c r="L66" s="215" t="n">
        <v>31283.24</v>
      </c>
      <c r="M66" s="163" t="n">
        <v>0.05721516865532988</v>
      </c>
    </row>
    <row r="67" ht="18.75" customHeight="1">
      <c r="A67" s="126" t="inlineStr">
        <is>
          <t>EF-MS-1</t>
        </is>
      </c>
      <c r="B67" s="126" t="n"/>
      <c r="C67" s="127" t="n"/>
      <c r="D67" s="7" t="inlineStr">
        <is>
          <t xml:space="preserve"> Versements aux établissements et services pour personnes âgées</t>
        </is>
      </c>
      <c r="E67" s="211" t="n">
        <v>1772.92</v>
      </c>
      <c r="F67" s="211" t="n">
        <v>1861.38</v>
      </c>
      <c r="G67" s="211" t="n">
        <v>1973.97</v>
      </c>
      <c r="H67" s="164" t="n">
        <v>0.06048738033072232</v>
      </c>
      <c r="I67" s="164" t="n">
        <v>0.1262461722653282</v>
      </c>
      <c r="J67" s="212" t="n">
        <v>14264.59</v>
      </c>
      <c r="K67" s="212" t="n">
        <v>14737.82</v>
      </c>
      <c r="L67" s="212" t="n">
        <v>15635.88</v>
      </c>
      <c r="M67" s="165" t="n">
        <v>0.0609357421925359</v>
      </c>
    </row>
    <row r="68" ht="51.75" customHeight="1">
      <c r="A68" s="126" t="inlineStr">
        <is>
          <t>EF-MS-1-1</t>
        </is>
      </c>
      <c r="B68" s="126" t="n"/>
      <c r="C68" s="127" t="n"/>
      <c r="D68" s="28" t="inlineStr">
        <is>
          <t>Versements de prestations de fonctionnement des établissements et services pour personnes âgées (assurance maladie)</t>
        </is>
      </c>
      <c r="E68" s="256" t="n">
        <v>1741.65</v>
      </c>
      <c r="F68" s="256" t="n">
        <v>1827.93</v>
      </c>
      <c r="G68" s="256" t="n">
        <v>1946.67</v>
      </c>
      <c r="H68" s="180" t="n">
        <v>0.06495872380233379</v>
      </c>
      <c r="I68" s="180" t="n">
        <v>0.1264664342633365</v>
      </c>
      <c r="J68" s="262" t="n">
        <v>14027.96</v>
      </c>
      <c r="K68" s="262" t="n">
        <v>14485.27</v>
      </c>
      <c r="L68" s="262" t="n">
        <v>15392.78</v>
      </c>
      <c r="M68" s="181" t="n">
        <v>0.06265054085978378</v>
      </c>
    </row>
    <row r="69" ht="15.75" customHeight="1">
      <c r="A69" s="126" t="inlineStr">
        <is>
          <t>EF-MS-1-1-1</t>
        </is>
      </c>
      <c r="B69" s="126" t="n"/>
      <c r="C69" s="127" t="n"/>
      <c r="D69" s="29" t="inlineStr">
        <is>
          <t>dont versements de prestations de fonctionnement des EHPAD MS</t>
        </is>
      </c>
      <c r="E69" s="248" t="n">
        <v>1541.81</v>
      </c>
      <c r="F69" s="248" t="n">
        <v>1613.86</v>
      </c>
      <c r="G69" s="248" t="n">
        <v>1721.04</v>
      </c>
      <c r="H69" s="209" t="n">
        <v>0.0664122042804209</v>
      </c>
      <c r="I69" s="209" t="n">
        <v>0.1302739474056709</v>
      </c>
      <c r="J69" s="244" t="n">
        <v>12161.83</v>
      </c>
      <c r="K69" s="244" t="n">
        <v>12442.22</v>
      </c>
      <c r="L69" s="244" t="n">
        <v>13210.93</v>
      </c>
      <c r="M69" s="153" t="n">
        <v>0.06178238288665536</v>
      </c>
    </row>
    <row r="70" ht="15.75" customHeight="1">
      <c r="A70" s="126" t="inlineStr">
        <is>
          <t>EF-MS-1-1-2</t>
        </is>
      </c>
      <c r="B70" s="126" t="n"/>
      <c r="C70" s="127" t="n"/>
      <c r="D70" s="29" t="inlineStr">
        <is>
          <t>dont versements de prestations de fonctionnement des SSIAD</t>
        </is>
      </c>
      <c r="E70" s="248" t="n">
        <v>180.32</v>
      </c>
      <c r="F70" s="248" t="n">
        <v>197.36</v>
      </c>
      <c r="G70" s="248" t="n">
        <v>207.84</v>
      </c>
      <c r="H70" s="209" t="n">
        <v>0.05310093230644502</v>
      </c>
      <c r="I70" s="209" t="n">
        <v>0.100549578140723</v>
      </c>
      <c r="J70" s="244" t="n">
        <v>1769.8</v>
      </c>
      <c r="K70" s="244" t="n">
        <v>1935.72</v>
      </c>
      <c r="L70" s="244" t="n">
        <v>2067.04</v>
      </c>
      <c r="M70" s="153" t="n">
        <v>0.06784039013906967</v>
      </c>
    </row>
    <row r="71" ht="15.75" customHeight="1">
      <c r="A71" s="126" t="inlineStr">
        <is>
          <t>EF-MS-1-1-3</t>
        </is>
      </c>
      <c r="B71" s="126" t="n"/>
      <c r="C71" s="127" t="n"/>
      <c r="D71" s="29" t="inlineStr">
        <is>
          <t>dont versements de prestations de fonctionnement des autres établissements pour PA (EHPA, …)</t>
        </is>
      </c>
      <c r="E71" s="248" t="n">
        <v>19.52</v>
      </c>
      <c r="F71" s="248" t="n">
        <v>16.71</v>
      </c>
      <c r="G71" s="248" t="n">
        <v>17.79</v>
      </c>
      <c r="H71" s="209" t="n">
        <v>0.06463195691202862</v>
      </c>
      <c r="I71" s="209" t="n">
        <v>0.1549381640829124</v>
      </c>
      <c r="J71" s="244" t="n">
        <v>96.33</v>
      </c>
      <c r="K71" s="244" t="n">
        <v>107.33</v>
      </c>
      <c r="L71" s="244" t="n">
        <v>114.82</v>
      </c>
      <c r="M71" s="153" t="n">
        <v>0.06978477592471811</v>
      </c>
    </row>
    <row r="72" ht="31.5" customHeight="1">
      <c r="A72" s="126" t="inlineStr">
        <is>
          <t>EF-MS-1-2</t>
        </is>
      </c>
      <c r="B72" s="126" t="n"/>
      <c r="C72" s="127" t="n"/>
      <c r="D72" s="28" t="inlineStr">
        <is>
          <t>Subventions d'investissement aux établissements et services pour personnes âgées</t>
        </is>
      </c>
      <c r="E72" s="256" t="n">
        <v>31.26</v>
      </c>
      <c r="F72" s="256" t="n">
        <v>33.45</v>
      </c>
      <c r="G72" s="256" t="n">
        <v>27.3</v>
      </c>
      <c r="H72" s="180" t="n">
        <v>-0.1838565022421525</v>
      </c>
      <c r="I72" s="180" t="n">
        <v>0.1122994652406417</v>
      </c>
      <c r="J72" s="262" t="n">
        <v>236.63</v>
      </c>
      <c r="K72" s="262" t="n">
        <v>252.55</v>
      </c>
      <c r="L72" s="262" t="n">
        <v>243.1</v>
      </c>
      <c r="M72" s="181" t="n">
        <v>-0.03741833300336574</v>
      </c>
    </row>
    <row r="73" ht="15.75" customHeight="1">
      <c r="A73" s="126" t="inlineStr">
        <is>
          <t>EF-MS-1-2-1</t>
        </is>
      </c>
      <c r="B73" s="126" t="n"/>
      <c r="C73" s="127" t="n"/>
      <c r="D73" s="29" t="inlineStr">
        <is>
          <t>dont subventions d'investissement aux EHPAD MS (PAI-CNSA)</t>
        </is>
      </c>
      <c r="E73" s="248" t="n">
        <v>31.26</v>
      </c>
      <c r="F73" s="248" t="n">
        <v>33.45</v>
      </c>
      <c r="G73" s="248" t="n">
        <v>27.3</v>
      </c>
      <c r="H73" s="209" t="n">
        <v>-0.1838565022421525</v>
      </c>
      <c r="I73" s="209" t="n">
        <v>0.1122994652406417</v>
      </c>
      <c r="J73" s="244" t="n">
        <v>236.63</v>
      </c>
      <c r="K73" s="244" t="n">
        <v>252.55</v>
      </c>
      <c r="L73" s="244" t="n">
        <v>243.1</v>
      </c>
      <c r="M73" s="153" t="n">
        <v>-0.03741833300336574</v>
      </c>
    </row>
    <row r="74" ht="32.25" customHeight="1">
      <c r="A74" s="128" t="inlineStr">
        <is>
          <t>EF-MS-1-2-2</t>
        </is>
      </c>
      <c r="B74" s="128" t="n"/>
      <c r="C74" s="127" t="n"/>
      <c r="D74" s="30" t="inlineStr">
        <is>
          <t xml:space="preserve">dont subventions d'investissement de l'Etat (CPER/ hors CPER)   </t>
        </is>
      </c>
      <c r="E74" s="248" t="n">
        <v>0</v>
      </c>
      <c r="F74" s="248" t="n">
        <v>0</v>
      </c>
      <c r="G74" s="248" t="n">
        <v>0</v>
      </c>
      <c r="H74" s="209" t="inlineStr"/>
      <c r="I74" s="209" t="inlineStr"/>
      <c r="J74" s="245" t="n">
        <v>0</v>
      </c>
      <c r="K74" s="245" t="n">
        <v>0</v>
      </c>
      <c r="L74" s="245" t="n">
        <v>0</v>
      </c>
      <c r="M74" s="153" t="inlineStr"/>
    </row>
    <row r="75" ht="42" customHeight="1">
      <c r="A75" s="126" t="inlineStr">
        <is>
          <t>EF-MS-2</t>
        </is>
      </c>
      <c r="B75" s="126" t="n"/>
      <c r="C75" s="127" t="n"/>
      <c r="D75" s="16" t="inlineStr">
        <is>
          <t>Versements aux établissements et services pour personnes handicapées</t>
        </is>
      </c>
      <c r="E75" s="211" t="n">
        <v>1168.33</v>
      </c>
      <c r="F75" s="211" t="n">
        <v>1228.79</v>
      </c>
      <c r="G75" s="211" t="n">
        <v>1330.88</v>
      </c>
      <c r="H75" s="164" t="n">
        <v>0.0830817308083563</v>
      </c>
      <c r="I75" s="164" t="n">
        <v>0.1052210473719247</v>
      </c>
      <c r="J75" s="212" t="n">
        <v>10887.84</v>
      </c>
      <c r="K75" s="212" t="n">
        <v>12080.6</v>
      </c>
      <c r="L75" s="212" t="n">
        <v>12648.42</v>
      </c>
      <c r="M75" s="165" t="n">
        <v>0.04700263231958675</v>
      </c>
    </row>
    <row r="76" ht="51" customHeight="1">
      <c r="A76" s="126" t="inlineStr">
        <is>
          <t>EF-MS-2-1</t>
        </is>
      </c>
      <c r="B76" s="126" t="n"/>
      <c r="C76" s="127" t="n"/>
      <c r="D76" s="28" t="inlineStr">
        <is>
          <t>Versements de prestations de fonctionnement des établissements et services pour personnes handicapées (assurance maladie)</t>
        </is>
      </c>
      <c r="E76" s="256" t="n">
        <v>1157.2</v>
      </c>
      <c r="F76" s="256" t="n">
        <v>1225.89</v>
      </c>
      <c r="G76" s="256" t="n">
        <v>1325.85</v>
      </c>
      <c r="H76" s="180" t="n">
        <v>0.08154075814306325</v>
      </c>
      <c r="I76" s="180" t="n">
        <v>0.1052008086937755</v>
      </c>
      <c r="J76" s="262" t="n">
        <v>10794.88</v>
      </c>
      <c r="K76" s="262" t="n">
        <v>12057.2</v>
      </c>
      <c r="L76" s="262" t="n">
        <v>12603.04</v>
      </c>
      <c r="M76" s="181" t="n">
        <v>0.04527087549348108</v>
      </c>
    </row>
    <row r="77" ht="15.75" customHeight="1">
      <c r="A77" s="126" t="inlineStr">
        <is>
          <t>EF-MS-2-1-1</t>
        </is>
      </c>
      <c r="B77" s="126" t="n"/>
      <c r="C77" s="127" t="n"/>
      <c r="D77" s="107" t="inlineStr">
        <is>
          <t>dont établissements pour adultes (hors CPOM)</t>
        </is>
      </c>
      <c r="E77" s="248" t="n">
        <v>220.83</v>
      </c>
      <c r="F77" s="248" t="n">
        <v>235.15</v>
      </c>
      <c r="G77" s="248" t="n">
        <v>243.59</v>
      </c>
      <c r="H77" s="209" t="n">
        <v>0.03589198384010205</v>
      </c>
      <c r="I77" s="209" t="n">
        <v>0.1201868992875328</v>
      </c>
      <c r="J77" s="244" t="n">
        <v>1772.89</v>
      </c>
      <c r="K77" s="244" t="n">
        <v>2034.13</v>
      </c>
      <c r="L77" s="244" t="n">
        <v>2026.76</v>
      </c>
      <c r="M77" s="153" t="n">
        <v>-0.003623170593816579</v>
      </c>
    </row>
    <row r="78" ht="15.75" customHeight="1">
      <c r="A78" s="126" t="inlineStr">
        <is>
          <t>EF-MS-2-1-2</t>
        </is>
      </c>
      <c r="B78" s="126" t="n"/>
      <c r="C78" s="127" t="n"/>
      <c r="D78" s="107" t="inlineStr">
        <is>
          <t xml:space="preserve">dont établissements pour enfants (hors CPOM) </t>
        </is>
      </c>
      <c r="E78" s="248" t="n">
        <v>216.57</v>
      </c>
      <c r="F78" s="248" t="n">
        <v>221.66</v>
      </c>
      <c r="G78" s="248" t="n">
        <v>235.56</v>
      </c>
      <c r="H78" s="209" t="n">
        <v>0.06270865289181632</v>
      </c>
      <c r="I78" s="209" t="n">
        <v>0.1122751494237534</v>
      </c>
      <c r="J78" s="244" t="n">
        <v>1893.29</v>
      </c>
      <c r="K78" s="244" t="n">
        <v>2066.52</v>
      </c>
      <c r="L78" s="244" t="n">
        <v>2098.06</v>
      </c>
      <c r="M78" s="153" t="n">
        <v>0.01526237345876157</v>
      </c>
    </row>
    <row r="79" ht="15.75" customHeight="1">
      <c r="A79" s="126" t="inlineStr">
        <is>
          <t>EF-MS-2-1-3</t>
        </is>
      </c>
      <c r="B79" s="126" t="n"/>
      <c r="C79" s="127" t="n"/>
      <c r="D79" s="107" t="inlineStr">
        <is>
          <t>dont établissements sous CPOM (adultes et enfants)</t>
        </is>
      </c>
      <c r="E79" s="248" t="n">
        <v>719.8</v>
      </c>
      <c r="F79" s="248" t="n">
        <v>769.09</v>
      </c>
      <c r="G79" s="248" t="n">
        <v>846.71</v>
      </c>
      <c r="H79" s="209" t="n">
        <v>0.1009244691778595</v>
      </c>
      <c r="I79" s="209" t="n">
        <v>0.09986884039338448</v>
      </c>
      <c r="J79" s="244" t="n">
        <v>7128.7</v>
      </c>
      <c r="K79" s="244" t="n">
        <v>7956.55</v>
      </c>
      <c r="L79" s="244" t="n">
        <v>8478.219999999999</v>
      </c>
      <c r="M79" s="153" t="n">
        <v>0.0655648490866015</v>
      </c>
    </row>
    <row r="80" ht="34.5" customHeight="1">
      <c r="A80" s="126" t="inlineStr">
        <is>
          <t>EF-MS-2-2</t>
        </is>
      </c>
      <c r="B80" s="126" t="n"/>
      <c r="C80" s="127" t="n"/>
      <c r="D80" s="28" t="inlineStr">
        <is>
          <t xml:space="preserve">Subventions d'investissement aux établissements et services pour personnes handicapées </t>
        </is>
      </c>
      <c r="E80" s="256" t="n">
        <v>11.13</v>
      </c>
      <c r="F80" s="256" t="n">
        <v>2.9</v>
      </c>
      <c r="G80" s="256" t="n">
        <v>5.03</v>
      </c>
      <c r="H80" s="180" t="n">
        <v>0.7344827586206898</v>
      </c>
      <c r="I80" s="180" t="n">
        <v>0.110817360652126</v>
      </c>
      <c r="J80" s="261" t="n">
        <v>92.95</v>
      </c>
      <c r="K80" s="261" t="n">
        <v>23.4</v>
      </c>
      <c r="L80" s="261" t="n">
        <v>45.39</v>
      </c>
      <c r="M80" s="181" t="n">
        <v>0.9397435897435898</v>
      </c>
    </row>
    <row r="81" ht="15.75" customHeight="1">
      <c r="A81" s="126" t="inlineStr">
        <is>
          <t>EF-MS-2-2-1</t>
        </is>
      </c>
      <c r="B81" s="126" t="n"/>
      <c r="C81" s="127" t="n"/>
      <c r="D81" s="29" t="inlineStr">
        <is>
          <t>dont subventions d'investissement aux ESMS PH (PAI-CNSA)</t>
        </is>
      </c>
      <c r="E81" s="248" t="n">
        <v>11.13</v>
      </c>
      <c r="F81" s="248" t="n">
        <v>2.9</v>
      </c>
      <c r="G81" s="248" t="n">
        <v>5.03</v>
      </c>
      <c r="H81" s="209" t="n">
        <v>0.7344827586206898</v>
      </c>
      <c r="I81" s="209" t="n">
        <v>0.110817360652126</v>
      </c>
      <c r="J81" s="244" t="n">
        <v>92.95</v>
      </c>
      <c r="K81" s="244" t="n">
        <v>23.4</v>
      </c>
      <c r="L81" s="244" t="n">
        <v>45.39</v>
      </c>
      <c r="M81" s="153" t="n">
        <v>0.9397435897435898</v>
      </c>
    </row>
    <row r="82" ht="15.75" customHeight="1">
      <c r="A82" s="126" t="inlineStr">
        <is>
          <t>EF-MS-2-2-2</t>
        </is>
      </c>
      <c r="B82" s="126" t="n"/>
      <c r="C82" s="127" t="n"/>
      <c r="D82" s="29" t="inlineStr">
        <is>
          <t xml:space="preserve">dont subventions d'investissement de l'Etat (CPER/ hors CPER)   </t>
        </is>
      </c>
      <c r="E82" s="248" t="n">
        <v>0</v>
      </c>
      <c r="F82" s="248" t="n">
        <v>0</v>
      </c>
      <c r="G82" s="248" t="n">
        <v>0</v>
      </c>
      <c r="H82" s="209" t="inlineStr"/>
      <c r="I82" s="209" t="inlineStr"/>
      <c r="J82" s="244" t="n">
        <v>0</v>
      </c>
      <c r="K82" s="244" t="n">
        <v>0</v>
      </c>
      <c r="L82" s="244" t="n">
        <v>0</v>
      </c>
      <c r="M82" s="153" t="inlineStr"/>
    </row>
    <row r="83" ht="17.25" customHeight="1">
      <c r="A83" s="126" t="inlineStr">
        <is>
          <t>EF-MS-2-2-3</t>
        </is>
      </c>
      <c r="B83" s="126" t="n"/>
      <c r="C83" s="127" t="n"/>
      <c r="D83" s="29" t="inlineStr">
        <is>
          <t>dont PAI aux Etablissements et Services d'Aide par le Travail</t>
        </is>
      </c>
      <c r="E83" s="248" t="n">
        <v>0</v>
      </c>
      <c r="F83" s="248" t="n">
        <v>0</v>
      </c>
      <c r="G83" s="248" t="n">
        <v>0</v>
      </c>
      <c r="H83" s="209" t="inlineStr"/>
      <c r="I83" s="209" t="inlineStr"/>
      <c r="J83" s="244" t="n">
        <v>0</v>
      </c>
      <c r="K83" s="244" t="n">
        <v>0</v>
      </c>
      <c r="L83" s="244" t="n">
        <v>0</v>
      </c>
      <c r="M83" s="153" t="inlineStr"/>
    </row>
    <row r="84" ht="39" customHeight="1">
      <c r="A84" s="126" t="inlineStr">
        <is>
          <t>EF-MS-3</t>
        </is>
      </c>
      <c r="B84" s="126" t="n"/>
      <c r="C84" s="127" t="n"/>
      <c r="D84" s="22" t="inlineStr">
        <is>
          <t>Dotations aux établissements accueillant des personnes confrontées à des difficultés spécifiques</t>
        </is>
      </c>
      <c r="E84" s="214" t="n">
        <v>62</v>
      </c>
      <c r="F84" s="214" t="n">
        <v>71.05</v>
      </c>
      <c r="G84" s="214" t="n">
        <v>79.06999999999999</v>
      </c>
      <c r="H84" s="162" t="n">
        <v>0.1128782547501759</v>
      </c>
      <c r="I84" s="162" t="n">
        <v>0.08470273165506159</v>
      </c>
      <c r="J84" s="215" t="n">
        <v>732.64</v>
      </c>
      <c r="K84" s="215" t="n">
        <v>857.2</v>
      </c>
      <c r="L84" s="215" t="n">
        <v>933.5</v>
      </c>
      <c r="M84" s="163" t="n">
        <v>0.08901073261782542</v>
      </c>
    </row>
    <row r="85" ht="18" customHeight="1">
      <c r="A85" s="126" t="inlineStr">
        <is>
          <t>EF-MS-8</t>
        </is>
      </c>
      <c r="B85" s="126" t="n"/>
      <c r="C85" s="127" t="n"/>
      <c r="D85" s="22" t="inlineStr">
        <is>
          <t xml:space="preserve">Dépenses des instituts de jeunes sourds et jeunes aveugles conventionnés </t>
        </is>
      </c>
      <c r="E85" s="214" t="n">
        <v>14.09</v>
      </c>
      <c r="F85" s="214" t="n">
        <v>14.97</v>
      </c>
      <c r="G85" s="214" t="n">
        <v>15.68</v>
      </c>
      <c r="H85" s="162" t="n">
        <v>0.04742818971275879</v>
      </c>
      <c r="I85" s="162" t="n">
        <v>0.2700654495349638</v>
      </c>
      <c r="J85" s="215" t="n">
        <v>50.81</v>
      </c>
      <c r="K85" s="215" t="n">
        <v>54.54</v>
      </c>
      <c r="L85" s="215" t="n">
        <v>58.06</v>
      </c>
      <c r="M85" s="163" t="n">
        <v>0.0645397873120646</v>
      </c>
    </row>
    <row r="86" ht="18.75" customHeight="1">
      <c r="A86" s="126" t="inlineStr">
        <is>
          <t>EF-MS-4</t>
        </is>
      </c>
      <c r="B86" s="126" t="n"/>
      <c r="C86" s="127" t="n"/>
      <c r="D86" s="16" t="inlineStr">
        <is>
          <t xml:space="preserve">Dotations de fonctionnement aux Etablissements et Services d'Aide par le Travail </t>
        </is>
      </c>
      <c r="E86" s="211" t="n">
        <v>169.25</v>
      </c>
      <c r="F86" s="211" t="n">
        <v>179.29</v>
      </c>
      <c r="G86" s="211" t="n">
        <v>199.18</v>
      </c>
      <c r="H86" s="164" t="n">
        <v>0.1109375871493113</v>
      </c>
      <c r="I86" s="164" t="n">
        <v>0.1145680546208579</v>
      </c>
      <c r="J86" s="215" t="n">
        <v>1571.68</v>
      </c>
      <c r="K86" s="215" t="n">
        <v>1648.49</v>
      </c>
      <c r="L86" s="215" t="n">
        <v>1738.53</v>
      </c>
      <c r="M86" s="165" t="n">
        <v>0.0546196822546694</v>
      </c>
    </row>
    <row r="87" ht="18.75" customHeight="1">
      <c r="A87" s="129" t="inlineStr">
        <is>
          <t>EF-MS-5</t>
        </is>
      </c>
      <c r="B87" s="129" t="n"/>
      <c r="C87" s="127" t="n"/>
      <c r="D87" s="22" t="inlineStr">
        <is>
          <t xml:space="preserve">Subventions aux Groupes d'Entraide Mutuelle </t>
        </is>
      </c>
      <c r="E87" s="214" t="n">
        <v>5.05</v>
      </c>
      <c r="F87" s="214" t="n">
        <v>5.67</v>
      </c>
      <c r="G87" s="214" t="n">
        <v>7.19</v>
      </c>
      <c r="H87" s="162" t="n">
        <v>0.2680776014109348</v>
      </c>
      <c r="I87" s="162" t="n">
        <v>0.1028024020589076</v>
      </c>
      <c r="J87" s="215" t="n">
        <v>49.73</v>
      </c>
      <c r="K87" s="215" t="n">
        <v>55.31</v>
      </c>
      <c r="L87" s="215" t="n">
        <v>69.94</v>
      </c>
      <c r="M87" s="163" t="n">
        <v>0.2645091303561742</v>
      </c>
    </row>
    <row r="88" ht="18.75" customHeight="1">
      <c r="A88" s="129" t="inlineStr">
        <is>
          <t>EF-MS-6</t>
        </is>
      </c>
      <c r="B88" s="129" t="n"/>
      <c r="C88" s="127" t="n"/>
      <c r="D88" s="108" t="inlineStr">
        <is>
          <t>MAIA</t>
        </is>
      </c>
      <c r="E88" s="257" t="n">
        <v>8.58</v>
      </c>
      <c r="F88" s="257" t="n">
        <v>4.54</v>
      </c>
      <c r="G88" s="257" t="n">
        <v>0</v>
      </c>
      <c r="H88" s="182" t="n">
        <v>-1</v>
      </c>
      <c r="I88" s="182" t="n">
        <v>0</v>
      </c>
      <c r="J88" s="215" t="n">
        <v>59.27</v>
      </c>
      <c r="K88" s="215" t="n">
        <v>35.1</v>
      </c>
      <c r="L88" s="215" t="n">
        <v>7.92</v>
      </c>
      <c r="M88" s="174" t="n">
        <v>-0.7743589743589743</v>
      </c>
    </row>
    <row r="89" ht="18.75" customHeight="1">
      <c r="A89" s="129" t="inlineStr">
        <is>
          <t>EF-MS-7</t>
        </is>
      </c>
      <c r="B89" s="129" t="n"/>
      <c r="C89" s="127" t="n"/>
      <c r="D89" s="108" t="inlineStr">
        <is>
          <t>CREAI</t>
        </is>
      </c>
      <c r="E89" s="257" t="n">
        <v>0.15</v>
      </c>
      <c r="F89" s="257" t="n">
        <v>0.16</v>
      </c>
      <c r="G89" s="257" t="n">
        <v>0.18</v>
      </c>
      <c r="H89" s="182" t="n">
        <v>0.1249999999999999</v>
      </c>
      <c r="I89" s="182" t="n">
        <v>0.09836065573770492</v>
      </c>
      <c r="J89" s="215" t="n">
        <v>1.39</v>
      </c>
      <c r="K89" s="215" t="n">
        <v>1.64</v>
      </c>
      <c r="L89" s="215" t="n">
        <v>1.83</v>
      </c>
      <c r="M89" s="174" t="n">
        <v>0.1158536585365855</v>
      </c>
    </row>
    <row r="90" ht="18.75" customHeight="1">
      <c r="A90" s="129" t="inlineStr">
        <is>
          <t>EF-MS-10</t>
        </is>
      </c>
      <c r="B90" s="129" t="n"/>
      <c r="C90" s="127" t="n"/>
      <c r="D90" s="294" t="inlineStr">
        <is>
          <t>Prévention/ Coordination Parcours des personnes âgées et handicapées Parcours (FIR)</t>
        </is>
      </c>
      <c r="E90" s="257" t="n">
        <v>3.09</v>
      </c>
      <c r="F90" s="257" t="n">
        <v>1.94</v>
      </c>
      <c r="G90" s="257" t="n">
        <v>7.63</v>
      </c>
      <c r="H90" s="182" t="n">
        <v>2.932989690721649</v>
      </c>
      <c r="I90" s="182" t="n">
        <v>0.2433035714285714</v>
      </c>
      <c r="J90" s="215" t="n">
        <v>36.89</v>
      </c>
      <c r="K90" s="215" t="n">
        <v>32.76</v>
      </c>
      <c r="L90" s="215" t="n">
        <v>31.36</v>
      </c>
      <c r="M90" s="174" t="n">
        <v>-0.04273504273504269</v>
      </c>
    </row>
    <row r="91" ht="39" customHeight="1">
      <c r="A91" s="129" t="inlineStr">
        <is>
          <t>EF-MS-9</t>
        </is>
      </c>
      <c r="B91" s="129" t="n"/>
      <c r="C91" s="127" t="n"/>
      <c r="D91" s="109" t="inlineStr">
        <is>
          <t>Formation prise en charge et accompagnement des personnes âgées et handicapées</t>
        </is>
      </c>
      <c r="E91" s="257" t="n">
        <v>2.86</v>
      </c>
      <c r="F91" s="257" t="n">
        <v>4.79</v>
      </c>
      <c r="G91" s="257" t="n">
        <v>3.6</v>
      </c>
      <c r="H91" s="182" t="n">
        <v>-0.2484342379958246</v>
      </c>
      <c r="I91" s="182" t="n">
        <v>0.1093228059520194</v>
      </c>
      <c r="J91" s="215" t="n">
        <v>24.23</v>
      </c>
      <c r="K91" s="215" t="n">
        <v>40.4</v>
      </c>
      <c r="L91" s="215" t="n">
        <v>32.93</v>
      </c>
      <c r="M91" s="174" t="n">
        <v>-0.1849009900990099</v>
      </c>
    </row>
    <row r="92" ht="18.75" customHeight="1">
      <c r="A92" s="129" t="inlineStr">
        <is>
          <t>EF-MS-11</t>
        </is>
      </c>
      <c r="B92" s="129" t="n"/>
      <c r="C92" s="127" t="n"/>
      <c r="D92" s="109" t="inlineStr">
        <is>
          <t>Fonds d'urgence ESMS PA</t>
        </is>
      </c>
      <c r="E92" s="257" t="n">
        <v>0</v>
      </c>
      <c r="F92" s="257" t="n">
        <v>0</v>
      </c>
      <c r="G92" s="257" t="n">
        <v>4.34</v>
      </c>
      <c r="H92" s="182" t="inlineStr"/>
      <c r="I92" s="182" t="n">
        <v>0.06336691487808439</v>
      </c>
      <c r="J92" s="215" t="n">
        <v>0</v>
      </c>
      <c r="K92" s="215" t="n">
        <v>0</v>
      </c>
      <c r="L92" s="215" t="n">
        <v>68.48999999999999</v>
      </c>
      <c r="M92" s="174" t="inlineStr"/>
    </row>
    <row r="93" ht="18.75" customHeight="1">
      <c r="A93" s="130" t="inlineStr">
        <is>
          <t>EF-AP</t>
        </is>
      </c>
      <c r="B93" s="130" t="n"/>
      <c r="C93" s="130" t="n"/>
      <c r="D93" s="68" t="inlineStr">
        <is>
          <t>AUTRES PRESTATIONS AT-MP, invalidité, décès</t>
        </is>
      </c>
      <c r="E93" s="211" t="n">
        <v>1585.6</v>
      </c>
      <c r="F93" s="211" t="n">
        <v>1654.28</v>
      </c>
      <c r="G93" s="211" t="n">
        <v>1708.2</v>
      </c>
      <c r="H93" s="164" t="n">
        <v>0.0325942403946128</v>
      </c>
      <c r="I93" s="164" t="n">
        <v>0.1370294875713244</v>
      </c>
      <c r="J93" s="212" t="n">
        <v>11366.42</v>
      </c>
      <c r="K93" s="212" t="n">
        <v>11949.08</v>
      </c>
      <c r="L93" s="212" t="n">
        <v>12465.93</v>
      </c>
      <c r="M93" s="165" t="n">
        <v>0.04325437606912</v>
      </c>
    </row>
    <row r="94" ht="15.75" customHeight="1">
      <c r="A94" s="131" t="inlineStr">
        <is>
          <t>EF-AP-1</t>
        </is>
      </c>
      <c r="B94" s="131" t="n"/>
      <c r="C94" s="131" t="n"/>
      <c r="D94" s="69" t="inlineStr">
        <is>
          <t>Pensions d'invalidité</t>
        </is>
      </c>
      <c r="E94" s="248" t="n">
        <v>978.25</v>
      </c>
      <c r="F94" s="248" t="n">
        <v>1026.34</v>
      </c>
      <c r="G94" s="248" t="n">
        <v>1057.65</v>
      </c>
      <c r="H94" s="209" t="n">
        <v>0.03050645984761402</v>
      </c>
      <c r="I94" s="209" t="n">
        <v>0.135536552516009</v>
      </c>
      <c r="J94" s="244" t="n">
        <v>6968.5</v>
      </c>
      <c r="K94" s="244" t="n">
        <v>7428.79</v>
      </c>
      <c r="L94" s="244" t="n">
        <v>7803.43</v>
      </c>
      <c r="M94" s="153" t="n">
        <v>0.05043082386229794</v>
      </c>
    </row>
    <row r="95" ht="15.75" customHeight="1">
      <c r="A95" s="131" t="inlineStr">
        <is>
          <t>EF-AP-2</t>
        </is>
      </c>
      <c r="B95" s="131" t="n"/>
      <c r="C95" s="131" t="n"/>
      <c r="D95" s="69" t="inlineStr">
        <is>
          <t>Capital décès</t>
        </is>
      </c>
      <c r="E95" s="248" t="n">
        <v>12.05</v>
      </c>
      <c r="F95" s="248" t="n">
        <v>15.03</v>
      </c>
      <c r="G95" s="248" t="n">
        <v>15.84</v>
      </c>
      <c r="H95" s="209" t="n">
        <v>0.05389221556886231</v>
      </c>
      <c r="I95" s="209" t="n">
        <v>0.1143930093160973</v>
      </c>
      <c r="J95" s="244" t="n">
        <v>105.6</v>
      </c>
      <c r="K95" s="244" t="n">
        <v>127.2</v>
      </c>
      <c r="L95" s="244" t="n">
        <v>138.47</v>
      </c>
      <c r="M95" s="153" t="n">
        <v>0.08860062893081758</v>
      </c>
    </row>
    <row r="96" ht="15.75" customHeight="1">
      <c r="A96" s="131" t="inlineStr">
        <is>
          <t>EF-AP-3</t>
        </is>
      </c>
      <c r="B96" s="131" t="n"/>
      <c r="C96" s="131" t="n"/>
      <c r="D96" s="70" t="inlineStr">
        <is>
          <t>Prestations d'incapacité permanente de travail</t>
        </is>
      </c>
      <c r="E96" s="240" t="n">
        <v>595.3099999999999</v>
      </c>
      <c r="F96" s="240" t="n">
        <v>612.91</v>
      </c>
      <c r="G96" s="240" t="n">
        <v>634.71</v>
      </c>
      <c r="H96" s="207" t="n">
        <v>0.03556802793232296</v>
      </c>
      <c r="I96" s="207" t="n">
        <v>0.1402971680179662</v>
      </c>
      <c r="J96" s="245" t="n">
        <v>4292.31</v>
      </c>
      <c r="K96" s="245" t="n">
        <v>4393.09</v>
      </c>
      <c r="L96" s="245" t="n">
        <v>4524.04</v>
      </c>
      <c r="M96" s="266" t="n">
        <v>0.02980817602188888</v>
      </c>
    </row>
    <row r="97" ht="18.75" customHeight="1">
      <c r="A97" s="160" t="inlineStr">
        <is>
          <t>EF-AD</t>
        </is>
      </c>
      <c r="B97" s="160" t="n"/>
      <c r="C97" s="161" t="n"/>
      <c r="D97" s="76" t="inlineStr">
        <is>
          <t xml:space="preserve">AUTRES DEPENSES SANITAIRES et MEDICO-SOCIALES </t>
        </is>
      </c>
      <c r="E97" s="211" t="n">
        <v>151.85</v>
      </c>
      <c r="F97" s="211" t="n">
        <v>158.1</v>
      </c>
      <c r="G97" s="211" t="n">
        <v>180.66</v>
      </c>
      <c r="H97" s="164" t="n">
        <v>0.1426944971537002</v>
      </c>
      <c r="I97" s="164" t="n">
        <v>0.08691468736018165</v>
      </c>
      <c r="J97" s="212" t="n">
        <v>2031.46</v>
      </c>
      <c r="K97" s="212" t="n">
        <v>1941.89</v>
      </c>
      <c r="L97" s="212" t="n">
        <v>2078.59</v>
      </c>
      <c r="M97" s="165" t="n">
        <v>0.0703953365020676</v>
      </c>
    </row>
    <row r="98" ht="15.75" customHeight="1">
      <c r="A98" s="132" t="inlineStr">
        <is>
          <t>EF-AD-1</t>
        </is>
      </c>
      <c r="B98" s="132" t="inlineStr">
        <is>
          <t>EF-AD-6</t>
        </is>
      </c>
      <c r="C98" s="133" t="n"/>
      <c r="D98" s="77" t="inlineStr">
        <is>
          <t>dont autres dépenses de santé</t>
        </is>
      </c>
      <c r="E98" s="248" t="n">
        <v>7.52</v>
      </c>
      <c r="F98" s="248" t="n">
        <v>5.29</v>
      </c>
      <c r="G98" s="248" t="n">
        <v>7.72</v>
      </c>
      <c r="H98" s="209" t="n">
        <v>0.4593572778827977</v>
      </c>
      <c r="I98" s="209" t="n">
        <v>0.1145230677940958</v>
      </c>
      <c r="J98" s="244" t="n">
        <v>268.97</v>
      </c>
      <c r="K98" s="244" t="n">
        <v>117.11</v>
      </c>
      <c r="L98" s="244" t="n">
        <v>67.41</v>
      </c>
      <c r="M98" s="153" t="n">
        <v>-0.4243873281530186</v>
      </c>
    </row>
    <row r="99" ht="15.75" customHeight="1">
      <c r="A99" s="132" t="inlineStr">
        <is>
          <t>EF-AD-3</t>
        </is>
      </c>
      <c r="B99" s="132" t="n"/>
      <c r="C99" s="133" t="n"/>
      <c r="D99" s="77" t="inlineStr">
        <is>
          <t>dont dépenses AME et soins urgents</t>
        </is>
      </c>
      <c r="E99" s="248" t="n">
        <v>66.61</v>
      </c>
      <c r="F99" s="248" t="n">
        <v>71.63</v>
      </c>
      <c r="G99" s="248" t="n">
        <v>88.73</v>
      </c>
      <c r="H99" s="209" t="n">
        <v>0.2387267904509285</v>
      </c>
      <c r="I99" s="209" t="n">
        <v>0.0738364497258074</v>
      </c>
      <c r="J99" s="244" t="n">
        <v>990.77</v>
      </c>
      <c r="K99" s="244" t="n">
        <v>1054.43</v>
      </c>
      <c r="L99" s="244" t="n">
        <v>1201.71</v>
      </c>
      <c r="M99" s="153" t="n">
        <v>0.1396773612283413</v>
      </c>
    </row>
    <row r="100" ht="15.75" customHeight="1">
      <c r="A100" s="132" t="inlineStr">
        <is>
          <t>EF-AD-4</t>
        </is>
      </c>
      <c r="B100" s="132" t="n"/>
      <c r="C100" s="133" t="n"/>
      <c r="D100" s="77" t="inlineStr">
        <is>
          <t>dont dépenses (Etat) d'organisation des concours paramédicaux</t>
        </is>
      </c>
      <c r="E100" s="248" t="n">
        <v>0.25</v>
      </c>
      <c r="F100" s="248" t="n">
        <v>0.18</v>
      </c>
      <c r="G100" s="248" t="n">
        <v>0.18</v>
      </c>
      <c r="H100" s="209" t="n">
        <v>0</v>
      </c>
      <c r="I100" s="209" t="n">
        <v>0.2022471910112359</v>
      </c>
      <c r="J100" s="244" t="n">
        <v>1.23</v>
      </c>
      <c r="K100" s="244" t="n">
        <v>0.89</v>
      </c>
      <c r="L100" s="244" t="n">
        <v>0.89</v>
      </c>
      <c r="M100" s="153" t="n">
        <v>0</v>
      </c>
    </row>
    <row r="101" ht="16.5" customHeight="1" thickBot="1">
      <c r="A101" s="133" t="inlineStr">
        <is>
          <t>EF-AD-5</t>
        </is>
      </c>
      <c r="B101" s="133" t="n"/>
      <c r="C101" s="133" t="n"/>
      <c r="D101" s="110" t="inlineStr">
        <is>
          <t>dont dépenses de personnel, de fonctionnement et d'investissement des ARS</t>
        </is>
      </c>
      <c r="E101" s="264" t="n">
        <v>77.47</v>
      </c>
      <c r="F101" s="264" t="n">
        <v>81</v>
      </c>
      <c r="G101" s="264" t="n">
        <v>84.03</v>
      </c>
      <c r="H101" s="209" t="n">
        <v>0.03740740740740742</v>
      </c>
      <c r="I101" s="209" t="n">
        <v>0.103924211880233</v>
      </c>
      <c r="J101" s="265" t="n">
        <v>770.42</v>
      </c>
      <c r="K101" s="265" t="n">
        <v>769.45</v>
      </c>
      <c r="L101" s="265" t="n">
        <v>808.5700000000001</v>
      </c>
      <c r="M101" s="153" t="n">
        <v>0.05084151016960167</v>
      </c>
    </row>
    <row r="102" ht="27.75" customHeight="1" thickBot="1" thickTop="1">
      <c r="C102" s="204" t="n"/>
      <c r="D102" s="203" t="inlineStr">
        <is>
          <t>TOTAL</t>
        </is>
      </c>
      <c r="E102" s="258">
        <f>SUM(E97,E93,E66,E53,E19,E5)</f>
        <v/>
      </c>
      <c r="F102" s="250">
        <f>SUM(F97,F93,F66,F53,F19,F5)</f>
        <v/>
      </c>
      <c r="G102" s="250">
        <f>SUM(G97,G93,G66,G53,G19,G5)</f>
        <v/>
      </c>
      <c r="H102" s="185">
        <f>IF(AND(COUNT(G102),COUNT(F102),(F102&gt;0)),(G102-F102)/F102,"")</f>
        <v/>
      </c>
      <c r="I102" s="184">
        <f>IF(AND(COUNT(G102),COUNT(L102),(L102&gt;0)),(G102)/L102,"")</f>
        <v/>
      </c>
      <c r="J102" s="263">
        <f>SUM(J97,J93,J66,J53,J19,J5)</f>
        <v/>
      </c>
      <c r="K102" s="252">
        <f>SUM(K97,K93,K66,K53,K19,K5)</f>
        <v/>
      </c>
      <c r="L102" s="252">
        <f>SUM(L97,L93,L66,L53,L19,L5)</f>
        <v/>
      </c>
      <c r="M102" s="185">
        <f>IF(AND(COUNT(L102),COUNT(K102),(K102&gt;0)),(L102-K102)/K102,"")</f>
        <v/>
      </c>
    </row>
    <row r="103" ht="15.75" customHeight="1" thickTop="1">
      <c r="D103" s="67" t="n"/>
    </row>
    <row r="104">
      <c r="D104" s="67" t="n"/>
    </row>
    <row r="105">
      <c r="D105" s="349" t="n"/>
      <c r="E105" s="353" t="n"/>
      <c r="L105" s="346" t="inlineStr">
        <is>
          <t>Etat Financier</t>
        </is>
      </c>
    </row>
  </sheetData>
  <mergeCells count="2">
    <mergeCell ref="D2:M2"/>
    <mergeCell ref="D1:M1"/>
  </mergeCells>
  <printOptions horizontalCentered="1"/>
  <pageMargins left="0.3937007874015748" right="0.3937007874015748" top="0.7874015748031497" bottom="0.7874015748031497" header="0.5118110236220472" footer="0.5118110236220472"/>
  <pageSetup orientation="portrait" paperSize="8" scale="48"/>
  <headerFooter alignWithMargins="0">
    <oddHeader/>
    <oddFooter>&amp;C&amp;"Calibri"&amp;10 &amp;K000000_x000d_# C1 - Public</oddFooter>
    <evenHeader/>
    <evenFooter/>
    <firstHeader/>
    <firstFooter/>
  </headerFooter>
  <colBreaks count="1" manualBreakCount="1">
    <brk id="3" min="0" max="1048575" man="1"/>
  </colBreaks>
</worksheet>
</file>

<file path=xl/worksheets/sheet2.xml><?xml version="1.0" encoding="utf-8"?>
<worksheet xmlns="http://schemas.openxmlformats.org/spreadsheetml/2006/main">
  <sheetPr>
    <outlinePr summaryBelow="1" summaryRight="1"/>
    <pageSetUpPr fitToPage="1"/>
  </sheetPr>
  <dimension ref="A1:G49"/>
  <sheetViews>
    <sheetView showGridLines="0" topLeftCell="A29" zoomScale="70" zoomScaleNormal="55" zoomScaleSheetLayoutView="70" workbookViewId="0">
      <selection activeCell="A26" sqref="A26:XFD26"/>
    </sheetView>
  </sheetViews>
  <sheetFormatPr baseColWidth="10" defaultRowHeight="15.75"/>
  <cols>
    <col outlineLevel="1" width="14.140625" customWidth="1" style="112" min="1" max="1"/>
    <col outlineLevel="1" width="12.7109375" customWidth="1" style="112" min="2" max="2"/>
    <col outlineLevel="1" width="20.85546875" customWidth="1" style="1" min="3" max="3"/>
    <col width="151.28515625" customWidth="1" style="12" min="4" max="4"/>
    <col width="29" customWidth="1" style="27" min="5" max="5"/>
    <col width="14.7109375" customWidth="1" style="346" min="6" max="6"/>
    <col width="16.140625" customWidth="1" style="1" min="7" max="7"/>
    <col width="11.42578125" customWidth="1" style="1" min="8" max="16384"/>
  </cols>
  <sheetData>
    <row r="1" ht="32.25" customHeight="1">
      <c r="D1" s="331">
        <f>"ARS - ETAT FINANCIER REGIONAL RELATIF AUX DEPENSES  2023"</f>
        <v/>
      </c>
    </row>
    <row r="2" ht="9.75" customHeight="1">
      <c r="D2" s="331" t="n"/>
    </row>
    <row r="3" ht="26.25" customHeight="1">
      <c r="D3" s="332" t="inlineStr">
        <is>
          <t>REPARTITION DES DEPENSES PAR FINANCEUR</t>
        </is>
      </c>
    </row>
    <row r="4" ht="24.75" customHeight="1">
      <c r="D4" s="79">
        <f>"ARS - ETAT FINANCIER REGIONAL RELATIF AUX DEPENSES 2023"</f>
        <v/>
      </c>
      <c r="E4" s="79" t="n"/>
      <c r="F4" s="79" t="n"/>
      <c r="G4" s="79" t="n"/>
    </row>
    <row r="5" ht="75" customHeight="1">
      <c r="D5" s="5" t="n"/>
      <c r="E5" s="354">
        <f>"Réalisé année 2023 (M€)"</f>
        <v/>
      </c>
      <c r="F5" s="351" t="inlineStr">
        <is>
          <t>Part dans dépenses nationales</t>
        </is>
      </c>
      <c r="G5" s="355">
        <f>"Réalisé National année 2023 (M€)"</f>
        <v/>
      </c>
    </row>
    <row r="6" ht="37.5" customFormat="1" customHeight="1" s="111">
      <c r="A6" s="113" t="inlineStr">
        <is>
          <t>EF-AM</t>
        </is>
      </c>
      <c r="B6" s="113" t="n"/>
      <c r="C6" s="24" t="n"/>
      <c r="D6" s="31" t="inlineStr">
        <is>
          <t>DEPENSES DES REGIMES D'ASSURANCE MALADIE (hors contribution aux dépenses des ESMS pour personnes âgées et handicapées)</t>
        </is>
      </c>
      <c r="E6" s="237" t="n">
        <v>27261.05</v>
      </c>
      <c r="F6" s="166" t="n">
        <v>0.1172541780837414</v>
      </c>
      <c r="G6" s="242" t="n">
        <v>232495.34</v>
      </c>
    </row>
    <row r="7" ht="18.75" customFormat="1" customHeight="1" s="111">
      <c r="A7" s="113" t="inlineStr">
        <is>
          <t>EF-AM-1</t>
        </is>
      </c>
      <c r="B7" s="113" t="n"/>
      <c r="C7" s="24" t="n"/>
      <c r="D7" s="32" t="inlineStr">
        <is>
          <t>au titre de dépenses ONDAM de la branche maladie, maternité, invalidité et décès (hors FIR)</t>
        </is>
      </c>
      <c r="E7" s="238" t="n">
        <v>24927.44</v>
      </c>
      <c r="F7" s="206" t="n">
        <v>0.116307311087474</v>
      </c>
      <c r="G7" s="243" t="n">
        <v>214323.93</v>
      </c>
    </row>
    <row r="8">
      <c r="A8" s="114" t="inlineStr">
        <is>
          <t>EF-AM-1-1</t>
        </is>
      </c>
      <c r="B8" s="114" t="n"/>
      <c r="C8" s="25" t="n"/>
      <c r="D8" s="33" t="inlineStr">
        <is>
          <t>au titre de dépenses relevant de l'objectif national de dépenses de soins de ville</t>
        </is>
      </c>
      <c r="E8" s="248" t="n">
        <v>12326.14</v>
      </c>
      <c r="F8" s="209" t="n">
        <v>0.1160342748137881</v>
      </c>
      <c r="G8" s="244" t="n">
        <v>106228.44</v>
      </c>
    </row>
    <row r="9">
      <c r="A9" s="114" t="inlineStr">
        <is>
          <t>EF-AM-1-2</t>
        </is>
      </c>
      <c r="B9" s="114" t="n"/>
      <c r="C9" s="25" t="n"/>
      <c r="D9" s="33" t="inlineStr">
        <is>
          <t>au titre de dépenses relevant de l'objectif national de dépenses relatives aux établissements de santé tarifés à l'activité</t>
        </is>
      </c>
      <c r="E9" s="248" t="n">
        <v>9666.6</v>
      </c>
      <c r="F9" s="209" t="n">
        <v>0.1177936735343695</v>
      </c>
      <c r="G9" s="244" t="n">
        <v>82063.83</v>
      </c>
    </row>
    <row r="10">
      <c r="A10" s="114" t="inlineStr">
        <is>
          <t>EF-AM-1-2-1</t>
        </is>
      </c>
      <c r="B10" s="114" t="n"/>
      <c r="C10" s="25" t="n"/>
      <c r="D10" s="50" t="inlineStr">
        <is>
          <t>au titre des dépenses liées aux activités de médecine, chirurgie, obstétrique et odontologie (MCO)</t>
        </is>
      </c>
      <c r="E10" s="248" t="n">
        <v>8426.48</v>
      </c>
      <c r="F10" s="209" t="n">
        <v>0.1191465992342305</v>
      </c>
      <c r="G10" s="244" t="n">
        <v>70723.63</v>
      </c>
    </row>
    <row r="11">
      <c r="A11" s="114" t="inlineStr">
        <is>
          <t>EF-AM-1-2-2</t>
        </is>
      </c>
      <c r="B11" s="114" t="n"/>
      <c r="C11" s="25" t="n"/>
      <c r="D11" s="50" t="inlineStr">
        <is>
          <t>au titre des dépenses des missions d'intérêt général et d'aides à la contractualisation (MIGAC)</t>
        </is>
      </c>
      <c r="E11" s="248" t="n">
        <v>1240.11</v>
      </c>
      <c r="F11" s="209" t="n">
        <v>0.1093552141937532</v>
      </c>
      <c r="G11" s="244" t="n">
        <v>11340.2</v>
      </c>
    </row>
    <row r="12">
      <c r="A12" s="114" t="inlineStr">
        <is>
          <t>EF-AM-1-4</t>
        </is>
      </c>
      <c r="B12" s="114" t="n"/>
      <c r="C12" s="25" t="n"/>
      <c r="D12" s="33" t="inlineStr">
        <is>
          <t>au titre des autres dépenses relatives aux établissements de santé</t>
        </is>
      </c>
      <c r="E12" s="248" t="n">
        <v>2844.14</v>
      </c>
      <c r="F12" s="209" t="n">
        <v>0.1135135545035802</v>
      </c>
      <c r="G12" s="244" t="n">
        <v>25055.51</v>
      </c>
    </row>
    <row r="13">
      <c r="A13" s="114" t="inlineStr">
        <is>
          <t>EF-AM-1-3</t>
        </is>
      </c>
      <c r="B13" s="114" t="n"/>
      <c r="C13" s="25" t="n"/>
      <c r="D13" s="33" t="inlineStr">
        <is>
          <t xml:space="preserve">au titre de l'ONDAM "spécifique" (dotation régionale pour les ESMS accueillant des personnes confrontées à des difficultés spécifiques) </t>
        </is>
      </c>
      <c r="E13" s="248" t="n">
        <v>79.06999999999999</v>
      </c>
      <c r="F13" s="209" t="n">
        <v>0.08470273165506159</v>
      </c>
      <c r="G13" s="244" t="n">
        <v>933.5</v>
      </c>
    </row>
    <row r="14">
      <c r="A14" s="114" t="inlineStr">
        <is>
          <t>EF-AM-1-5</t>
        </is>
      </c>
      <c r="B14" s="114" t="n"/>
      <c r="C14" s="25" t="n"/>
      <c r="D14" s="33" t="inlineStr">
        <is>
          <t>au titre de l'ONDAM "conventionnel" (instituts de jeunes sourds et aveugles)</t>
        </is>
      </c>
      <c r="E14" s="248" t="n">
        <v>11.5</v>
      </c>
      <c r="F14" s="209" t="n">
        <v>0.2696365767878077</v>
      </c>
      <c r="G14" s="244" t="n">
        <v>42.65</v>
      </c>
    </row>
    <row r="15" ht="18.75" customFormat="1" customHeight="1" s="111">
      <c r="A15" s="113" t="inlineStr">
        <is>
          <t>EF-AM-2</t>
        </is>
      </c>
      <c r="B15" s="113" t="n"/>
      <c r="C15" s="24" t="n"/>
      <c r="D15" s="32" t="inlineStr">
        <is>
          <t>au titre des dépenses hors ONDAM</t>
        </is>
      </c>
      <c r="E15" s="238" t="n">
        <v>2233.27</v>
      </c>
      <c r="F15" s="206" t="n">
        <v>0.1306248764390103</v>
      </c>
      <c r="G15" s="243" t="n">
        <v>17096.82</v>
      </c>
    </row>
    <row r="16" customFormat="1" s="18">
      <c r="A16" s="114" t="inlineStr">
        <is>
          <t>EF-AM-2-1</t>
        </is>
      </c>
      <c r="B16" s="114" t="n"/>
      <c r="C16" s="25" t="n"/>
      <c r="D16" s="33" t="inlineStr">
        <is>
          <t>dont indemnités journalières de maternité</t>
        </is>
      </c>
      <c r="E16" s="248" t="n">
        <v>232.74</v>
      </c>
      <c r="F16" s="209" t="n">
        <v>0.1243993564628977</v>
      </c>
      <c r="G16" s="244" t="n">
        <v>1870.91</v>
      </c>
    </row>
    <row r="17" customFormat="1" s="18">
      <c r="A17" s="114" t="inlineStr">
        <is>
          <t>EF-AM-2-2</t>
        </is>
      </c>
      <c r="B17" s="114" t="n"/>
      <c r="C17" s="25" t="n"/>
      <c r="D17" s="33" t="inlineStr">
        <is>
          <t>dont pensions d'invalidité</t>
        </is>
      </c>
      <c r="E17" s="248" t="n">
        <v>1057.65</v>
      </c>
      <c r="F17" s="209" t="n">
        <v>0.135536552516009</v>
      </c>
      <c r="G17" s="244" t="n">
        <v>7803.43</v>
      </c>
    </row>
    <row r="18" customFormat="1" s="18">
      <c r="A18" s="114" t="inlineStr">
        <is>
          <t>EF-AM-2-3</t>
        </is>
      </c>
      <c r="B18" s="114" t="n"/>
      <c r="C18" s="25" t="n"/>
      <c r="D18" s="33" t="inlineStr">
        <is>
          <t>dont prestations d'incapacité permanente de travail</t>
        </is>
      </c>
      <c r="E18" s="248" t="n">
        <v>634.71</v>
      </c>
      <c r="F18" s="209" t="n">
        <v>0.1402971680179662</v>
      </c>
      <c r="G18" s="244" t="n">
        <v>4524.04</v>
      </c>
    </row>
    <row r="19" customFormat="1" s="18">
      <c r="A19" s="114" t="inlineStr">
        <is>
          <t>EF-AM-2-4</t>
        </is>
      </c>
      <c r="B19" s="114" t="n"/>
      <c r="C19" s="25" t="n"/>
      <c r="D19" s="33" t="inlineStr">
        <is>
          <t>dont capital décès</t>
        </is>
      </c>
      <c r="E19" s="248" t="n">
        <v>15.84</v>
      </c>
      <c r="F19" s="209" t="n">
        <v>0.1143930093160973</v>
      </c>
      <c r="G19" s="244" t="n">
        <v>138.47</v>
      </c>
    </row>
    <row r="20" customFormat="1" s="18">
      <c r="A20" s="114" t="inlineStr">
        <is>
          <t>EF-AM-2-5</t>
        </is>
      </c>
      <c r="B20" s="114" t="n"/>
      <c r="C20" s="25" t="n"/>
      <c r="D20" s="33" t="inlineStr">
        <is>
          <t>autres dépenses de santé</t>
        </is>
      </c>
      <c r="E20" s="248" t="n">
        <v>266</v>
      </c>
      <c r="F20" s="209" t="n">
        <v>0.1072295276257125</v>
      </c>
      <c r="G20" s="244" t="n">
        <v>2480.66</v>
      </c>
    </row>
    <row r="21" customFormat="1" s="18">
      <c r="A21" s="114" t="inlineStr">
        <is>
          <t>EF-AM-2-6</t>
        </is>
      </c>
      <c r="B21" s="114" t="n"/>
      <c r="C21" s="25" t="n"/>
      <c r="D21" s="61" t="inlineStr">
        <is>
          <t>dont dépenses des ROBAM au titre des agents transférés et des dépenses de fonctionnement des ARS</t>
        </is>
      </c>
      <c r="E21" s="248" t="n">
        <v>15.99</v>
      </c>
      <c r="F21" s="209" t="n">
        <v>0.09295971164467183</v>
      </c>
      <c r="G21" s="244" t="n">
        <v>172.01</v>
      </c>
    </row>
    <row r="22" customFormat="1" s="18">
      <c r="A22" s="114" t="inlineStr">
        <is>
          <t>EF-AM-2-7</t>
        </is>
      </c>
      <c r="B22" s="114" t="n"/>
      <c r="C22" s="25" t="n"/>
      <c r="D22" s="71" t="inlineStr">
        <is>
          <t>dont dépenses AME et soins financés par l'assurance maladie</t>
        </is>
      </c>
      <c r="E22" s="240" t="n">
        <v>10.35</v>
      </c>
      <c r="F22" s="207" t="n">
        <v>0.09644953871959742</v>
      </c>
      <c r="G22" s="245" t="n">
        <v>107.31</v>
      </c>
    </row>
    <row r="23" ht="18.75" customFormat="1" customHeight="1" s="111">
      <c r="A23" s="113" t="inlineStr">
        <is>
          <t>EF-AM-3</t>
        </is>
      </c>
      <c r="B23" s="113" t="n"/>
      <c r="C23" s="24" t="n"/>
      <c r="D23" s="58" t="inlineStr">
        <is>
          <t>au titre des fonds d'assurance maladie (hors FIR)</t>
        </is>
      </c>
      <c r="E23" s="238" t="n">
        <v>100.35</v>
      </c>
      <c r="F23" s="206" t="n">
        <v>0.09338532263768171</v>
      </c>
      <c r="G23" s="243" t="n">
        <v>1074.58</v>
      </c>
    </row>
    <row r="24">
      <c r="A24" s="114" t="inlineStr">
        <is>
          <t>EF-AM-3-1</t>
        </is>
      </c>
      <c r="B24" s="114" t="n"/>
      <c r="C24" s="25" t="n"/>
      <c r="D24" s="33" t="inlineStr">
        <is>
          <t>dont au titre des fonds de prévention, d’éducation et d’information sanitaires (hors ONDAM)</t>
        </is>
      </c>
      <c r="E24" s="248" t="n">
        <v>39.45</v>
      </c>
      <c r="F24" s="209" t="n">
        <v>0.1060769023931164</v>
      </c>
      <c r="G24" s="244" t="n">
        <v>371.9</v>
      </c>
    </row>
    <row r="25">
      <c r="A25" s="114" t="inlineStr">
        <is>
          <t>EF-AM-3-2</t>
        </is>
      </c>
      <c r="B25" s="114" t="n"/>
      <c r="C25" s="25" t="n"/>
      <c r="D25" s="33" t="inlineStr">
        <is>
          <t>dont paiements aux établissements au titre du FMESPP (périmètre ONDAM)</t>
        </is>
      </c>
      <c r="E25" s="248" t="n">
        <v>60.9</v>
      </c>
      <c r="F25" s="209" t="n">
        <v>0.08666695128719634</v>
      </c>
      <c r="G25" s="244" t="n">
        <v>702.6900000000001</v>
      </c>
    </row>
    <row r="26" ht="18.75" customHeight="1">
      <c r="A26" s="113" t="inlineStr">
        <is>
          <t>EF-FIR</t>
        </is>
      </c>
      <c r="B26" s="113" t="n"/>
      <c r="C26" s="105" t="n"/>
      <c r="D26" s="272" t="inlineStr">
        <is>
          <t>FONDS D'INTERVENTION REGIONAL (FIR)</t>
        </is>
      </c>
      <c r="E26" s="246" t="n">
        <v>550.3</v>
      </c>
      <c r="F26" s="84" t="n">
        <v>0.1036250892102235</v>
      </c>
      <c r="G26" s="242" t="n">
        <v>5310.49</v>
      </c>
    </row>
    <row r="27">
      <c r="A27" s="114" t="inlineStr">
        <is>
          <t>EF-FIR-1</t>
        </is>
      </c>
      <c r="B27" s="115" t="n"/>
      <c r="C27" s="104" t="n"/>
      <c r="D27" s="274" t="inlineStr">
        <is>
          <t>au titre de la mission 1 : Promotion de la santé, prévention des maladies, des traumatismes, du handicap et de la perte d’autonomie</t>
        </is>
      </c>
      <c r="E27" s="248" t="n">
        <v>95.48999999999999</v>
      </c>
      <c r="F27" s="209" t="n">
        <v>0.1020934011888979</v>
      </c>
      <c r="G27" s="244" t="n">
        <v>935.3200000000001</v>
      </c>
    </row>
    <row r="28" ht="31.5" customHeight="1">
      <c r="A28" s="114" t="inlineStr">
        <is>
          <t>EF-FIR-2</t>
        </is>
      </c>
      <c r="B28" s="115" t="n"/>
      <c r="C28" s="104" t="n"/>
      <c r="D28" s="274" t="inlineStr">
        <is>
          <t>au titre de la mission 2 :  Organisation et  promotion de parcours de santé coordonnés ainsi que la qualité et la sécurité de l’offre sanitaire et médico-sociale</t>
        </is>
      </c>
      <c r="E28" s="248" t="n">
        <v>206.5</v>
      </c>
      <c r="F28" s="209" t="n">
        <v>0.1068536389744121</v>
      </c>
      <c r="G28" s="244" t="n">
        <v>1932.55</v>
      </c>
    </row>
    <row r="29">
      <c r="A29" s="114" t="inlineStr">
        <is>
          <t>EF-FIR-3</t>
        </is>
      </c>
      <c r="B29" s="115" t="n"/>
      <c r="C29" s="104" t="n"/>
      <c r="D29" s="274" t="inlineStr">
        <is>
          <t>au titre de la mission 3 : Permanence des soins et répartition des professionnels et des structures de santé sur le territoire</t>
        </is>
      </c>
      <c r="E29" s="248" t="n">
        <v>137.92</v>
      </c>
      <c r="F29" s="209" t="n">
        <v>0.1225813905948646</v>
      </c>
      <c r="G29" s="244" t="n">
        <v>1125.13</v>
      </c>
    </row>
    <row r="30">
      <c r="A30" s="114" t="inlineStr">
        <is>
          <t>EF-FIR-4</t>
        </is>
      </c>
      <c r="B30" s="115" t="n"/>
      <c r="C30" s="104" t="n"/>
      <c r="D30" s="274" t="inlineStr">
        <is>
          <t>au titre de la mission 4 : Efficience des structures sanitaires et médico-sociales et amélioration des conditions de travail de leurs personnels</t>
        </is>
      </c>
      <c r="E30" s="248" t="n">
        <v>110.17</v>
      </c>
      <c r="F30" s="209" t="n">
        <v>0.08390580493823399</v>
      </c>
      <c r="G30" s="244" t="n">
        <v>1313.02</v>
      </c>
    </row>
    <row r="31">
      <c r="A31" s="114" t="inlineStr">
        <is>
          <t>EF-FIR-5</t>
        </is>
      </c>
      <c r="B31" s="115" t="n"/>
      <c r="C31" s="104" t="n"/>
      <c r="D31" s="274" t="inlineStr">
        <is>
          <t>au titre de la mission 5 : Développement de la démocratie sanitaire</t>
        </is>
      </c>
      <c r="E31" s="248" t="n">
        <v>0.21</v>
      </c>
      <c r="F31" s="209" t="n">
        <v>0.04697986577181208</v>
      </c>
      <c r="G31" s="244" t="n">
        <v>4.47</v>
      </c>
    </row>
    <row r="32" ht="37.5" customHeight="1">
      <c r="A32" s="113" t="inlineStr">
        <is>
          <t>EF-AM-CNSA</t>
        </is>
      </c>
      <c r="B32" s="113" t="n"/>
      <c r="C32" s="24" t="n"/>
      <c r="D32" s="51" t="inlineStr">
        <is>
          <t>DEPENSES DES REGIMES D'ASSURANCE MALADIE ET DE LA CAISSE NATIONALE DE SOLIDARITE POUR L'AUTONOMIE (décaissements)</t>
        </is>
      </c>
      <c r="E32" s="241" t="n">
        <v>3471.71</v>
      </c>
      <c r="F32" s="84" t="n">
        <v>0.1167575548145495</v>
      </c>
      <c r="G32" s="242" t="n">
        <v>29734.35</v>
      </c>
    </row>
    <row r="33">
      <c r="A33" s="114" t="inlineStr">
        <is>
          <t>EF-AM-CNSA-1</t>
        </is>
      </c>
      <c r="B33" s="114" t="n"/>
      <c r="C33" s="25" t="n"/>
      <c r="D33" s="35" t="inlineStr">
        <is>
          <t>au titre de l'objectif global de dépenses en établissements et services pour personnes âgées</t>
        </is>
      </c>
      <c r="E33" s="247" t="n">
        <v>1946.67</v>
      </c>
      <c r="F33" s="208" t="n">
        <v>0.1264664342633365</v>
      </c>
      <c r="G33" s="251" t="n">
        <v>15392.78</v>
      </c>
    </row>
    <row r="34">
      <c r="A34" s="114" t="inlineStr">
        <is>
          <t>EF-AM-CNSA-2</t>
        </is>
      </c>
      <c r="B34" s="114" t="n"/>
      <c r="C34" s="25" t="n"/>
      <c r="D34" s="36" t="inlineStr">
        <is>
          <t>au titre de l'objectif global de dépenses en établissements et services pour personnes handicapées</t>
        </is>
      </c>
      <c r="E34" s="240" t="n">
        <v>1525.04</v>
      </c>
      <c r="F34" s="207" t="n">
        <v>0.1063370328353172</v>
      </c>
      <c r="G34" s="245" t="n">
        <v>14341.57</v>
      </c>
    </row>
    <row r="35" ht="18.75" customHeight="1">
      <c r="A35" s="116" t="inlineStr">
        <is>
          <t>EF-CNSA</t>
        </is>
      </c>
      <c r="B35" s="116" t="n"/>
      <c r="C35" s="24" t="n"/>
      <c r="D35" s="31" t="inlineStr">
        <is>
          <t>AUTRES DEPENSES DE LA CAISSE NATIONALE DE SOLIDARITE POUR L'AUTONOMIE</t>
        </is>
      </c>
      <c r="E35" s="241" t="n">
        <v>32.58</v>
      </c>
      <c r="F35" s="84" t="n">
        <v>0.1121128699242945</v>
      </c>
      <c r="G35" s="242" t="n">
        <v>290.6</v>
      </c>
    </row>
    <row r="36">
      <c r="A36" s="117" t="inlineStr">
        <is>
          <t>EF-CNSA-1</t>
        </is>
      </c>
      <c r="B36" s="117" t="n"/>
      <c r="C36" s="59" t="n"/>
      <c r="D36" s="60" t="inlineStr">
        <is>
          <t xml:space="preserve">dont subventions d'investissement immobilier des ESMS pour personnes âgées (PAI-CNSA) </t>
        </is>
      </c>
      <c r="E36" s="248" t="n">
        <v>27.3</v>
      </c>
      <c r="F36" s="209" t="n">
        <v>0.1122994652406417</v>
      </c>
      <c r="G36" s="244" t="n">
        <v>243.1</v>
      </c>
    </row>
    <row r="37">
      <c r="A37" s="117" t="inlineStr">
        <is>
          <t>EF-CNSA-2</t>
        </is>
      </c>
      <c r="B37" s="117" t="n"/>
      <c r="C37" s="59" t="n"/>
      <c r="D37" s="60" t="inlineStr">
        <is>
          <t xml:space="preserve">dont subventions d'investissement immobilier des ESMS pour personnes handicapées (PAI-CNSA) </t>
        </is>
      </c>
      <c r="E37" s="248" t="n">
        <v>5.03</v>
      </c>
      <c r="F37" s="209" t="n">
        <v>0.110817360652126</v>
      </c>
      <c r="G37" s="244" t="n">
        <v>45.39</v>
      </c>
    </row>
    <row r="38">
      <c r="A38" s="117" t="inlineStr">
        <is>
          <t>EF-CNSA-6</t>
        </is>
      </c>
      <c r="B38" s="117" t="n"/>
      <c r="C38" s="59" t="n"/>
      <c r="D38" s="60" t="inlineStr">
        <is>
          <t>dont Programme ESMS numérique</t>
        </is>
      </c>
      <c r="E38" s="248" t="n">
        <v>0</v>
      </c>
      <c r="F38" s="209" t="n">
        <v>0</v>
      </c>
      <c r="G38" s="244" t="n">
        <v>0.3</v>
      </c>
    </row>
    <row r="39">
      <c r="A39" s="117" t="inlineStr">
        <is>
          <t>EF-CNSA-5</t>
        </is>
      </c>
      <c r="B39" s="117" t="inlineStr">
        <is>
          <t>EF-CNSA-4</t>
        </is>
      </c>
      <c r="C39" s="59" t="n"/>
      <c r="D39" s="75" t="inlineStr">
        <is>
          <t xml:space="preserve">dont formation prise en charge PA/PH Fonds d’aide aux services à domicile, CREAI et exp. PAERPA </t>
        </is>
      </c>
      <c r="E39" s="248" t="n">
        <v>0.26</v>
      </c>
      <c r="F39" s="209" t="n">
        <v>0.1428571428571428</v>
      </c>
      <c r="G39" s="245" t="n">
        <v>1.82</v>
      </c>
    </row>
    <row r="40" ht="18.75" customHeight="1">
      <c r="A40" s="113" t="inlineStr">
        <is>
          <t>EF-CE</t>
        </is>
      </c>
      <c r="B40" s="113" t="n"/>
      <c r="C40" s="24" t="n"/>
      <c r="D40" s="31" t="inlineStr">
        <is>
          <t>DEPENSES DE L'ETAT (Hors FIR)</t>
        </is>
      </c>
      <c r="E40" s="241" t="n">
        <v>150.78</v>
      </c>
      <c r="F40" s="206" t="n">
        <v>0.08629560738303048</v>
      </c>
      <c r="G40" s="243" t="n">
        <v>1747.25</v>
      </c>
    </row>
    <row r="41" ht="18.75" customHeight="1">
      <c r="A41" s="114" t="inlineStr">
        <is>
          <t>EF-CE-1</t>
        </is>
      </c>
      <c r="B41" s="114" t="n"/>
      <c r="C41" s="25" t="n"/>
      <c r="D41" s="32" t="inlineStr">
        <is>
          <t>au titre de la mission "Santé"</t>
        </is>
      </c>
      <c r="E41" s="238" t="n">
        <v>78.38</v>
      </c>
      <c r="F41" s="206" t="n">
        <v>0.07161915204678361</v>
      </c>
      <c r="G41" s="243" t="n">
        <v>1094.4</v>
      </c>
    </row>
    <row r="42">
      <c r="A42" s="118" t="inlineStr">
        <is>
          <t>EF-CE-1-2</t>
        </is>
      </c>
      <c r="B42" s="118" t="n"/>
      <c r="C42" s="59" t="n"/>
      <c r="D42" s="61" t="inlineStr">
        <is>
          <t>dont dépenses de l'Etat au titre de l'AME et des soins urgents (programme 183)</t>
        </is>
      </c>
      <c r="E42" s="248" t="n">
        <v>78.38</v>
      </c>
      <c r="F42" s="209" t="n">
        <v>0.07161915204678361</v>
      </c>
      <c r="G42" s="244" t="n">
        <v>1094.4</v>
      </c>
    </row>
    <row r="43" ht="18.75" customHeight="1">
      <c r="A43" s="114" t="inlineStr">
        <is>
          <t>EF-CE-2</t>
        </is>
      </c>
      <c r="B43" s="114" t="n"/>
      <c r="C43" s="25" t="n"/>
      <c r="D43" s="32" t="inlineStr">
        <is>
          <t>au titre de la mission "Solidarité, insertion et égalité des chances"</t>
        </is>
      </c>
      <c r="E43" s="238" t="n">
        <v>72.41</v>
      </c>
      <c r="F43" s="206" t="n">
        <v>0.1109136861453626</v>
      </c>
      <c r="G43" s="243" t="n">
        <v>652.85</v>
      </c>
    </row>
    <row r="44">
      <c r="A44" s="118" t="inlineStr">
        <is>
          <t>EF-CE-2-1</t>
        </is>
      </c>
      <c r="B44" s="118" t="n"/>
      <c r="C44" s="59" t="n"/>
      <c r="D44" s="62" t="inlineStr">
        <is>
          <t>dont au titre du programme 124 "Conduite et soutien des politiques sanitaires et sociales" (données partielles)</t>
        </is>
      </c>
      <c r="E44" s="248" t="n">
        <v>68.23</v>
      </c>
      <c r="F44" s="209" t="n">
        <v>0.1070358459487019</v>
      </c>
      <c r="G44" s="244" t="n">
        <v>637.45</v>
      </c>
    </row>
    <row r="45" ht="16.5" customHeight="1" thickBot="1">
      <c r="A45" s="118" t="inlineStr">
        <is>
          <t>EF-CE-2-2</t>
        </is>
      </c>
      <c r="B45" s="118" t="n"/>
      <c r="C45" s="59" t="n"/>
      <c r="D45" s="71" t="inlineStr">
        <is>
          <t>dont au titre du programme 157 : "Handicap et dépendance"</t>
        </is>
      </c>
      <c r="E45" s="249" t="n">
        <v>4.18</v>
      </c>
      <c r="F45" s="210" t="n">
        <v>0.2714285714285714</v>
      </c>
      <c r="G45" s="244" t="n">
        <v>15.4</v>
      </c>
    </row>
    <row r="46" ht="27.75" customHeight="1" thickBot="1" thickTop="1">
      <c r="C46" s="205" t="n"/>
      <c r="D46" s="203" t="inlineStr">
        <is>
          <t>TOTAL</t>
        </is>
      </c>
      <c r="E46" s="250">
        <f>SUM(E6,E26,E32,E35,E40)</f>
        <v/>
      </c>
      <c r="F46" s="183">
        <f>IF(AND(COUNT(E46),COUNT(G46),(G46&gt;0)),(E46)/G46,"")</f>
        <v/>
      </c>
      <c r="G46" s="252">
        <f>SUM(G6,G26,G32,G35,G40)</f>
        <v/>
      </c>
    </row>
    <row r="47" ht="16.5" customHeight="1" thickTop="1">
      <c r="D47" s="67" t="n"/>
    </row>
    <row r="48">
      <c r="D48" s="67" t="n"/>
    </row>
    <row r="49">
      <c r="D49" s="349" t="n"/>
      <c r="G49" s="346" t="inlineStr">
        <is>
          <t>Etat Financier</t>
        </is>
      </c>
    </row>
  </sheetData>
  <mergeCells count="3">
    <mergeCell ref="D2:G2"/>
    <mergeCell ref="D1:G1"/>
    <mergeCell ref="D3:G3"/>
  </mergeCells>
  <printOptions horizontalCentered="1"/>
  <pageMargins left="0.3937007874015748" right="0.3937007874015748" top="0.1968503937007874" bottom="0.1968503937007874" header="0.3149606299212598" footer="0.3149606299212598"/>
  <pageSetup orientation="portrait" paperSize="8" scale="67"/>
  <headerFooter alignWithMargins="0">
    <oddHeader/>
    <oddFooter>&amp;C&amp;"Calibri"&amp;10 &amp;K000000_x000d_# C1 - Public</oddFooter>
    <evenHeader/>
    <evenFooter/>
    <firstHeader/>
    <firstFooter/>
  </headerFooter>
  <rowBreaks count="1" manualBreakCount="1">
    <brk id="1" min="3" max="6" man="1"/>
  </rowBreaks>
  <colBreaks count="1" manualBreakCount="1">
    <brk id="3" min="0" max="1048575" man="1"/>
  </colBreaks>
</worksheet>
</file>

<file path=xl/worksheets/sheet3.xml><?xml version="1.0" encoding="utf-8"?>
<worksheet xmlns="http://schemas.openxmlformats.org/spreadsheetml/2006/main">
  <sheetPr>
    <outlinePr summaryBelow="1" summaryRight="1"/>
    <pageSetUpPr/>
  </sheetPr>
  <dimension ref="A1:G42"/>
  <sheetViews>
    <sheetView topLeftCell="A21" workbookViewId="0">
      <selection activeCell="G15" sqref="G15"/>
    </sheetView>
  </sheetViews>
  <sheetFormatPr baseColWidth="10" defaultRowHeight="33.75" customHeight="1"/>
  <cols>
    <col width="113.7109375" customWidth="1" min="4" max="4"/>
  </cols>
  <sheetData>
    <row r="1" ht="71.25" customHeight="1">
      <c r="A1" s="333" t="inlineStr">
        <is>
          <t>6) FIR</t>
        </is>
      </c>
      <c r="B1" s="356" t="n"/>
      <c r="C1" s="295" t="n"/>
      <c r="D1" s="296" t="n"/>
      <c r="E1" s="357">
        <f>"Dépenses Année 2023"</f>
        <v/>
      </c>
      <c r="F1" s="358" t="inlineStr">
        <is>
          <t>Part dans dépenses nationales</t>
        </is>
      </c>
      <c r="G1" s="357">
        <f>"Dépenses Nationales Année 2023"</f>
        <v/>
      </c>
    </row>
    <row r="2" ht="33.75" customHeight="1">
      <c r="A2" s="299" t="inlineStr">
        <is>
          <t>EF-FIR</t>
        </is>
      </c>
      <c r="B2" s="300" t="n"/>
      <c r="C2" s="301" t="n"/>
      <c r="D2" s="330" t="inlineStr">
        <is>
          <t>Fonds d'intervention régional (FIR)</t>
        </is>
      </c>
      <c r="E2" s="302" t="n">
        <v>550.3</v>
      </c>
      <c r="F2" s="303" t="n">
        <v>0.1036250892102235</v>
      </c>
      <c r="G2" s="302" t="n">
        <v>5310.49</v>
      </c>
    </row>
    <row r="3" ht="33.75" customHeight="1">
      <c r="A3" s="304" t="inlineStr">
        <is>
          <t>EF-FIR-1</t>
        </is>
      </c>
      <c r="B3" s="305" t="n"/>
      <c r="C3" s="306" t="n"/>
      <c r="D3" s="328" t="inlineStr">
        <is>
          <t>au titre de la mission 1 : Promotion de la santé, prévention des maladies, des traumatismes, du handicap et de la perte d’autonomie</t>
        </is>
      </c>
      <c r="E3" s="307" t="n">
        <v>95.48999999999999</v>
      </c>
      <c r="F3" s="308" t="n">
        <v>0.1020934011888979</v>
      </c>
      <c r="G3" s="307" t="n">
        <v>935.3200000000001</v>
      </c>
    </row>
    <row r="4" ht="33.75" customHeight="1">
      <c r="A4" s="304" t="inlineStr">
        <is>
          <t>EF-FIR-1-1</t>
        </is>
      </c>
      <c r="B4" s="305" t="n"/>
      <c r="C4" s="306" t="n"/>
      <c r="D4" s="326" t="inlineStr">
        <is>
          <t>Pilotage régional et soutien</t>
        </is>
      </c>
      <c r="E4" s="309" t="n">
        <v>6.85</v>
      </c>
      <c r="F4" s="310" t="n">
        <v>0.08855850032320621</v>
      </c>
      <c r="G4" s="309" t="n">
        <v>77.34999999999999</v>
      </c>
    </row>
    <row r="5" ht="33.75" customHeight="1">
      <c r="A5" s="304" t="inlineStr">
        <is>
          <t>EF-FIR-1-2</t>
        </is>
      </c>
      <c r="B5" s="305" t="n"/>
      <c r="C5" s="311" t="n"/>
      <c r="D5" s="326" t="inlineStr">
        <is>
          <t>Promotion de la santé, éducation à la santé et prévention des maladies et des comportements à risque ainsi que des risques environnementaux</t>
        </is>
      </c>
      <c r="E5" s="309" t="n">
        <v>52.48</v>
      </c>
      <c r="F5" s="310" t="n">
        <v>0.09810446031330615</v>
      </c>
      <c r="G5" s="309" t="n">
        <v>534.9400000000001</v>
      </c>
    </row>
    <row r="6" ht="33.75" customHeight="1">
      <c r="A6" s="304" t="inlineStr">
        <is>
          <t>EF-FIR-1-3</t>
        </is>
      </c>
      <c r="B6" s="305" t="n"/>
      <c r="C6" s="311" t="n"/>
      <c r="D6" s="312" t="inlineStr">
        <is>
          <t xml:space="preserve">Dépistage et diagnostic de maladies transmissibles </t>
        </is>
      </c>
      <c r="E6" s="309" t="n">
        <v>24.08</v>
      </c>
      <c r="F6" s="310" t="n">
        <v>0.117263209155101</v>
      </c>
      <c r="G6" s="309" t="n">
        <v>205.35</v>
      </c>
    </row>
    <row r="7" ht="33.75" customHeight="1">
      <c r="A7" s="304" t="inlineStr">
        <is>
          <t>EF-FIR-1-4</t>
        </is>
      </c>
      <c r="B7" s="305" t="n"/>
      <c r="C7" s="306" t="n"/>
      <c r="D7" s="326" t="inlineStr">
        <is>
          <t>Prévention et gestion des situations sanitaires exceptionnelles</t>
        </is>
      </c>
      <c r="E7" s="309" t="n">
        <v>1.05</v>
      </c>
      <c r="F7" s="310" t="n">
        <v>0.03864556496135443</v>
      </c>
      <c r="G7" s="309" t="n">
        <v>27.17</v>
      </c>
    </row>
    <row r="8" ht="33.75" customHeight="1">
      <c r="A8" s="304" t="inlineStr">
        <is>
          <t>EF-FIR-1-5</t>
        </is>
      </c>
      <c r="B8" s="305" t="n"/>
      <c r="C8" s="306" t="n"/>
      <c r="D8" s="329" t="inlineStr">
        <is>
          <t>Prévention des traumatismes, des handicaps et de la perte d'autonomie</t>
        </is>
      </c>
      <c r="E8" s="313" t="n">
        <v>10.98</v>
      </c>
      <c r="F8" s="314" t="n">
        <v>0.1429315282478521</v>
      </c>
      <c r="G8" s="313" t="n">
        <v>76.81999999999999</v>
      </c>
    </row>
    <row r="9" ht="33.75" customHeight="1">
      <c r="A9" s="300" t="inlineStr">
        <is>
          <t>EF-FIR-1-98</t>
        </is>
      </c>
      <c r="B9" s="305" t="n"/>
      <c r="C9" s="306" t="n"/>
      <c r="D9" s="329" t="inlineStr">
        <is>
          <t>Autres Mission 1 enveloppe Médico-social</t>
        </is>
      </c>
      <c r="E9" s="313" t="n">
        <v>0</v>
      </c>
      <c r="F9" s="314" t="n">
        <v>0</v>
      </c>
      <c r="G9" s="313" t="n">
        <v>1.45</v>
      </c>
    </row>
    <row r="10" ht="33.75" customHeight="1">
      <c r="A10" s="300" t="inlineStr">
        <is>
          <t>EF-FIR-1-99</t>
        </is>
      </c>
      <c r="B10" s="305" t="n"/>
      <c r="C10" s="306" t="n"/>
      <c r="D10" s="329" t="inlineStr">
        <is>
          <t>Autres Mission 1 hors Médico-social</t>
        </is>
      </c>
      <c r="E10" s="309" t="n">
        <v>0.04</v>
      </c>
      <c r="F10" s="310" t="n">
        <v>0.00326797385620915</v>
      </c>
      <c r="G10" s="309" t="n">
        <v>12.24</v>
      </c>
    </row>
    <row r="11" ht="33.75" customHeight="1">
      <c r="A11" s="304" t="inlineStr">
        <is>
          <t>EF-FIR-2</t>
        </is>
      </c>
      <c r="B11" s="305" t="n"/>
      <c r="C11" s="306" t="n"/>
      <c r="D11" s="328" t="inlineStr">
        <is>
          <t>au titre de la mission 2 :  Organisation et  promotion de parcours de santé coordonnés ainsi que la qualité et la sécurité de l’offre sanitaire et médico-sociale</t>
        </is>
      </c>
      <c r="E11" s="307" t="n">
        <v>206.5</v>
      </c>
      <c r="F11" s="308" t="n">
        <v>0.1068536389744121</v>
      </c>
      <c r="G11" s="307" t="n">
        <v>1932.55</v>
      </c>
    </row>
    <row r="12" ht="33.75" customHeight="1">
      <c r="A12" s="304" t="inlineStr">
        <is>
          <t>EF-FIR-2-1</t>
        </is>
      </c>
      <c r="B12" s="305" t="n"/>
      <c r="C12" s="306" t="n"/>
      <c r="D12" s="326" t="inlineStr">
        <is>
          <t>Développement des parcours de santé coordonnés et des nouveaux modes d'exercice</t>
        </is>
      </c>
      <c r="E12" s="309" t="n">
        <v>8.82</v>
      </c>
      <c r="F12" s="310" t="n">
        <v>0.07205882352941176</v>
      </c>
      <c r="G12" s="309" t="n">
        <v>122.4</v>
      </c>
    </row>
    <row r="13" ht="33.75" customHeight="1">
      <c r="A13" s="304" t="inlineStr">
        <is>
          <t>EF-FIR-2-2</t>
        </is>
      </c>
      <c r="B13" s="305" t="n"/>
      <c r="C13" s="306" t="n"/>
      <c r="D13" s="312" t="inlineStr">
        <is>
          <t>Réseaux de santé mentionnés à l'article L.6321-1</t>
        </is>
      </c>
      <c r="E13" s="309" t="n">
        <v>9.42</v>
      </c>
      <c r="F13" s="310" t="n">
        <v>0.2145785876993166</v>
      </c>
      <c r="G13" s="309" t="n">
        <v>43.9</v>
      </c>
    </row>
    <row r="14" ht="33.75" customHeight="1">
      <c r="A14" s="304" t="inlineStr">
        <is>
          <t>EF-FIR-2-3</t>
        </is>
      </c>
      <c r="B14" s="305" t="n"/>
      <c r="C14" s="311" t="n"/>
      <c r="D14" s="326" t="inlineStr">
        <is>
          <t>Amélioration de la qualité et de la sécurité  des soins et des prises en charge de l’offre sanitaire</t>
        </is>
      </c>
      <c r="E14" s="309" t="n">
        <v>118.33</v>
      </c>
      <c r="F14" s="310" t="n">
        <v>0.1225316088680867</v>
      </c>
      <c r="G14" s="309" t="n">
        <v>965.71</v>
      </c>
    </row>
    <row r="15" ht="33.75" customHeight="1">
      <c r="A15" s="304" t="inlineStr">
        <is>
          <t>EF-FIR-2-4</t>
        </is>
      </c>
      <c r="B15" s="305" t="n"/>
      <c r="C15" s="306" t="n"/>
      <c r="D15" s="327" t="inlineStr">
        <is>
          <t>Amélioration de la qualité et de la sécurité  des soins et des prises en charge de l’offre médico-sociale</t>
        </is>
      </c>
      <c r="E15" s="309" t="n">
        <v>17.49</v>
      </c>
      <c r="F15" s="310" t="n">
        <v>0.1450248756218905</v>
      </c>
      <c r="G15" s="309" t="n">
        <v>120.6</v>
      </c>
    </row>
    <row r="16" ht="33.75" customHeight="1">
      <c r="A16" s="304" t="inlineStr">
        <is>
          <t>EF-FIR-2-6</t>
        </is>
      </c>
      <c r="B16" s="305" t="n"/>
      <c r="C16" s="311" t="n"/>
      <c r="D16" s="312" t="inlineStr">
        <is>
          <t>Des actions favorisant un exercice pluridisciplinaire et regroupé des professionnels de santé</t>
        </is>
      </c>
      <c r="E16" s="309" t="n">
        <v>2.39</v>
      </c>
      <c r="F16" s="310" t="n">
        <v>0.09195844555598308</v>
      </c>
      <c r="G16" s="309" t="n">
        <v>25.99</v>
      </c>
    </row>
    <row r="17" ht="33.75" customHeight="1">
      <c r="A17" s="304" t="inlineStr">
        <is>
          <t>EF-FIR-2-5</t>
        </is>
      </c>
      <c r="B17" s="305" t="n"/>
      <c r="C17" s="311" t="n"/>
      <c r="D17" s="317" t="inlineStr">
        <is>
          <t>Amélioration de la qualité et de la sécurité des soins en centres de proximité de la femme et du nouveau-né (anciens centres périnataux de proximité)</t>
        </is>
      </c>
      <c r="E17" s="313" t="n">
        <v>0.74</v>
      </c>
      <c r="F17" s="314" t="n">
        <v>0.03075644222776392</v>
      </c>
      <c r="G17" s="318" t="n">
        <v>24.06</v>
      </c>
    </row>
    <row r="18" ht="33.75" customHeight="1">
      <c r="A18" s="304" t="inlineStr">
        <is>
          <t>EF-FIR-2-7</t>
        </is>
      </c>
      <c r="B18" s="305" t="n"/>
      <c r="C18" s="306" t="n"/>
      <c r="D18" s="317" t="inlineStr">
        <is>
          <t>Dispositifs d'appui à la coordination de parcours de santé complexes et dispositifs connexe</t>
        </is>
      </c>
      <c r="E18" s="313" t="n">
        <v>21.47</v>
      </c>
      <c r="F18" s="314" t="n">
        <v>0.09110583043367564</v>
      </c>
      <c r="G18" s="318" t="n">
        <v>235.66</v>
      </c>
    </row>
    <row r="19" ht="33.75" customHeight="1">
      <c r="A19" s="300" t="inlineStr">
        <is>
          <t>EF-FIR-2-98</t>
        </is>
      </c>
      <c r="B19" s="305" t="n"/>
      <c r="C19" s="306" t="n"/>
      <c r="D19" s="317" t="inlineStr">
        <is>
          <t>Autres Mission 2 enveloppe Médico-social</t>
        </is>
      </c>
      <c r="E19" s="309" t="n">
        <v>0.54</v>
      </c>
      <c r="F19" s="314" t="n">
        <v>0.02464628023733455</v>
      </c>
      <c r="G19" s="318" t="n">
        <v>21.91</v>
      </c>
    </row>
    <row r="20" ht="33.75" customHeight="1">
      <c r="A20" s="300" t="inlineStr">
        <is>
          <t>EF-FIR-2-99</t>
        </is>
      </c>
      <c r="B20" s="305" t="n"/>
      <c r="C20" s="306" t="n"/>
      <c r="D20" s="317" t="inlineStr">
        <is>
          <t>Autres Mission 2 hors Médico-social</t>
        </is>
      </c>
      <c r="E20" s="309" t="n">
        <v>27.31</v>
      </c>
      <c r="F20" s="314" t="n">
        <v>0.0733508809626128</v>
      </c>
      <c r="G20" s="318" t="n">
        <v>372.32</v>
      </c>
    </row>
    <row r="21" ht="33.75" customHeight="1">
      <c r="A21" s="304" t="inlineStr">
        <is>
          <t>EF-FIR-3</t>
        </is>
      </c>
      <c r="B21" s="305" t="n"/>
      <c r="C21" s="311" t="n"/>
      <c r="D21" s="328" t="inlineStr">
        <is>
          <t>au titre de la mission 3 : Permanence des soins et répartition des professionnels et des structures de santé sur le territoire</t>
        </is>
      </c>
      <c r="E21" s="319" t="n">
        <v>137.92</v>
      </c>
      <c r="F21" s="320" t="n">
        <v>0.1225813905948646</v>
      </c>
      <c r="G21" s="316" t="n">
        <v>1125.13</v>
      </c>
    </row>
    <row r="22" ht="33.75" customHeight="1">
      <c r="A22" s="304" t="inlineStr">
        <is>
          <t>EF-FIR-3-1</t>
        </is>
      </c>
      <c r="B22" s="305" t="n"/>
      <c r="C22" s="311" t="n"/>
      <c r="D22" s="326" t="inlineStr">
        <is>
          <t xml:space="preserve">Rémunérations forfaitaires des médecins participant à la permanence des soins </t>
        </is>
      </c>
      <c r="E22" s="309" t="n">
        <v>25.33</v>
      </c>
      <c r="F22" s="310" t="n">
        <v>0.1342769296013571</v>
      </c>
      <c r="G22" s="309" t="n">
        <v>188.64</v>
      </c>
    </row>
    <row r="23" ht="33.75" customHeight="1">
      <c r="A23" s="304" t="inlineStr">
        <is>
          <t>EF-FIR-3-2</t>
        </is>
      </c>
      <c r="B23" s="305" t="n"/>
      <c r="C23" s="306" t="n"/>
      <c r="D23" s="326" t="inlineStr">
        <is>
          <t>Amélioration de la permanence des soins ambulatoires, en particulier les maisons médicales de garde</t>
        </is>
      </c>
      <c r="E23" s="309" t="n">
        <v>3.71</v>
      </c>
      <c r="F23" s="310" t="n">
        <v>0.1776819923371648</v>
      </c>
      <c r="G23" s="309" t="n">
        <v>20.88</v>
      </c>
    </row>
    <row r="24" ht="33.75" customHeight="1">
      <c r="A24" s="304" t="inlineStr">
        <is>
          <t>EF-FIR-3-3</t>
        </is>
      </c>
      <c r="B24" s="305" t="n"/>
      <c r="C24" s="306" t="n"/>
      <c r="D24" s="326" t="inlineStr">
        <is>
          <t>Permanence des soins en établissement de santé</t>
        </is>
      </c>
      <c r="E24" s="309" t="n">
        <v>92.67</v>
      </c>
      <c r="F24" s="310" t="n">
        <v>0.125905194081763</v>
      </c>
      <c r="G24" s="309" t="n">
        <v>736.03</v>
      </c>
    </row>
    <row r="25" ht="33.75" customHeight="1">
      <c r="A25" s="304" t="inlineStr">
        <is>
          <t>EF-FIR-3-4</t>
        </is>
      </c>
      <c r="B25" s="305" t="n"/>
      <c r="C25" s="306" t="n"/>
      <c r="D25" s="317" t="inlineStr">
        <is>
          <t>Appui à la meilleure répartition géographique des professionnels de santé</t>
        </is>
      </c>
      <c r="E25" s="313" t="n">
        <v>7.04</v>
      </c>
      <c r="F25" s="314" t="n">
        <v>0.1141189820068082</v>
      </c>
      <c r="G25" s="313" t="n">
        <v>61.69</v>
      </c>
    </row>
    <row r="26" ht="33.75" customHeight="1">
      <c r="A26" s="304" t="inlineStr">
        <is>
          <t>EF-FIR-3-6</t>
        </is>
      </c>
      <c r="B26" s="305" t="n"/>
      <c r="C26" s="306" t="n"/>
      <c r="D26" s="317" t="inlineStr">
        <is>
          <t>Ségur – accompagnement ouvertures temporaires de lits (à la demande)</t>
        </is>
      </c>
      <c r="E26" s="309" t="n">
        <v>0</v>
      </c>
      <c r="F26" s="314" t="n">
        <v>0</v>
      </c>
      <c r="G26" s="313" t="n">
        <v>15.89</v>
      </c>
    </row>
    <row r="27" ht="33.75" customHeight="1">
      <c r="A27" s="304" t="inlineStr">
        <is>
          <t>EF-FIR-3-7</t>
        </is>
      </c>
      <c r="B27" s="305" t="n"/>
      <c r="C27" s="306" t="n"/>
      <c r="D27" s="317" t="inlineStr">
        <is>
          <t xml:space="preserve"> Service d’accès aux soins (SAS)</t>
        </is>
      </c>
      <c r="E27" s="309" t="n">
        <v>7.87</v>
      </c>
      <c r="F27" s="314" t="n">
        <v>0.1439019930517462</v>
      </c>
      <c r="G27" s="313" t="n">
        <v>54.69</v>
      </c>
    </row>
    <row r="28" ht="33.75" customHeight="1">
      <c r="A28" s="304" t="inlineStr">
        <is>
          <t>EF-FIR-3-8</t>
        </is>
      </c>
      <c r="B28" s="305" t="n"/>
      <c r="C28" s="306" t="n"/>
      <c r="D28" s="317" t="inlineStr">
        <is>
          <t>Elargissement du cadre de la biologie délocalisée</t>
        </is>
      </c>
      <c r="E28" s="309" t="n">
        <v>0</v>
      </c>
      <c r="F28" s="314" t="n">
        <v>0</v>
      </c>
      <c r="G28" s="313" t="n">
        <v>0.01</v>
      </c>
    </row>
    <row r="29" ht="33.75" customHeight="1">
      <c r="A29" s="300" t="inlineStr">
        <is>
          <t>EF-FIR-3-98</t>
        </is>
      </c>
      <c r="B29" s="305" t="n"/>
      <c r="C29" s="306" t="n"/>
      <c r="D29" s="317" t="inlineStr">
        <is>
          <t xml:space="preserve"> Autres Mission 3 enveloppe Médico-social</t>
        </is>
      </c>
      <c r="E29" s="309" t="n">
        <v>0</v>
      </c>
      <c r="F29" s="314" t="n">
        <v>0</v>
      </c>
      <c r="G29" s="313" t="n">
        <v>0.04</v>
      </c>
    </row>
    <row r="30" ht="33.75" customHeight="1">
      <c r="A30" s="300" t="inlineStr">
        <is>
          <t>EF-FIR-3-99</t>
        </is>
      </c>
      <c r="B30" s="305" t="n"/>
      <c r="C30" s="306" t="n"/>
      <c r="D30" s="317" t="inlineStr">
        <is>
          <t>Autres Mission 3 hors Médico-social</t>
        </is>
      </c>
      <c r="E30" s="309" t="n">
        <v>1.3</v>
      </c>
      <c r="F30" s="314" t="n">
        <v>0.02750158662999789</v>
      </c>
      <c r="G30" s="313" t="n">
        <v>47.27</v>
      </c>
    </row>
    <row r="31" ht="33.75" customHeight="1">
      <c r="A31" s="304" t="inlineStr">
        <is>
          <t>EF-FIR-4</t>
        </is>
      </c>
      <c r="B31" s="305" t="n"/>
      <c r="C31" s="306" t="n"/>
      <c r="D31" s="328" t="inlineStr">
        <is>
          <t>au titre de la mission 4 : Efficience des structures sanitaires et médico-sociales et amélioration des conditions de travail de leurs personnels</t>
        </is>
      </c>
      <c r="E31" s="319" t="n">
        <v>110.17</v>
      </c>
      <c r="F31" s="315" t="n">
        <v>0.08390580493823399</v>
      </c>
      <c r="G31" s="319" t="n">
        <v>1313.02</v>
      </c>
    </row>
    <row r="32" ht="33.75" customHeight="1">
      <c r="A32" s="304" t="inlineStr">
        <is>
          <t>EF-FIR-4-1</t>
        </is>
      </c>
      <c r="B32" s="305" t="n"/>
      <c r="C32" s="311" t="n"/>
      <c r="D32" s="326" t="inlineStr">
        <is>
          <t>Frais de conseil, de pilotage et d'accompagnement de la mise en œuvre des actions visant à améliorer la performance  des structures sanitaires</t>
        </is>
      </c>
      <c r="E32" s="309" t="n">
        <v>0.29</v>
      </c>
      <c r="F32" s="310" t="n">
        <v>0.01388224030636668</v>
      </c>
      <c r="G32" s="309" t="n">
        <v>20.89</v>
      </c>
    </row>
    <row r="33" ht="33.75" customHeight="1">
      <c r="A33" s="304" t="inlineStr">
        <is>
          <t>EF-FIR-4-2</t>
        </is>
      </c>
      <c r="B33" s="305" t="n"/>
      <c r="C33" s="306" t="n"/>
      <c r="D33" s="312" t="inlineStr">
        <is>
          <t>Opérations de modernisation, d'adaptation et de restructuration des établissements ou de leurs groupements</t>
        </is>
      </c>
      <c r="E33" s="309" t="n">
        <v>28.54</v>
      </c>
      <c r="F33" s="310" t="n">
        <v>0.03582366822312597</v>
      </c>
      <c r="G33" s="309" t="n">
        <v>796.6799999999999</v>
      </c>
    </row>
    <row r="34" ht="33.75" customHeight="1">
      <c r="A34" s="304" t="inlineStr">
        <is>
          <t>EF-FIR-4-3</t>
        </is>
      </c>
      <c r="B34" s="305" t="n"/>
      <c r="C34" s="306" t="n"/>
      <c r="D34" s="326" t="inlineStr">
        <is>
          <t>Mutualisation des moyens des professionnels et structures sanitaires de la région</t>
        </is>
      </c>
      <c r="E34" s="309" t="n">
        <v>9.07</v>
      </c>
      <c r="F34" s="310" t="n">
        <v>0.1394312067640277</v>
      </c>
      <c r="G34" s="309" t="n">
        <v>65.05</v>
      </c>
    </row>
    <row r="35" ht="33.75" customHeight="1">
      <c r="A35" s="304" t="inlineStr">
        <is>
          <t>EF-FIR-4-4</t>
        </is>
      </c>
      <c r="B35" s="305" t="n"/>
      <c r="C35" s="306" t="n"/>
      <c r="D35" s="326" t="inlineStr">
        <is>
          <t xml:space="preserve">Contrats locaux d'amélioration des conditions de travail </t>
        </is>
      </c>
      <c r="E35" s="309" t="n">
        <v>0.64</v>
      </c>
      <c r="F35" s="310" t="n">
        <v>0.06101048617731172</v>
      </c>
      <c r="G35" s="309" t="n">
        <v>10.49</v>
      </c>
    </row>
    <row r="36" ht="33.75" customHeight="1">
      <c r="A36" s="304" t="inlineStr">
        <is>
          <t>EF-FIR-4-5</t>
        </is>
      </c>
      <c r="B36" s="305" t="n"/>
      <c r="C36" s="306" t="n"/>
      <c r="D36" s="326" t="inlineStr">
        <is>
          <t>Efficience dans les structures sanitaires (hors RH)</t>
        </is>
      </c>
      <c r="E36" s="309" t="n">
        <v>0.26</v>
      </c>
      <c r="F36" s="310" t="n">
        <v>0.01057340382269215</v>
      </c>
      <c r="G36" s="309" t="n">
        <v>24.59</v>
      </c>
    </row>
    <row r="37" ht="33.75" customHeight="1">
      <c r="A37" s="304" t="inlineStr">
        <is>
          <t>EF-FIR-4-6</t>
        </is>
      </c>
      <c r="B37" s="305" t="n"/>
      <c r="C37" s="311" t="n"/>
      <c r="D37" s="326" t="inlineStr">
        <is>
          <t>Aides individuelles, prestations et compléments de rémunération destinés à favoriser la mobilité et l'adaptation des personnels des structures engagées dans des opérations de modernisation et de restructuration</t>
        </is>
      </c>
      <c r="E37" s="309" t="n">
        <v>0.65</v>
      </c>
      <c r="F37" s="310" t="n">
        <v>0.06086142322097379</v>
      </c>
      <c r="G37" s="309" t="n">
        <v>10.68</v>
      </c>
    </row>
    <row r="38" ht="33.75" customHeight="1">
      <c r="A38" s="304" t="inlineStr">
        <is>
          <t>EF-FIR-4-7</t>
        </is>
      </c>
      <c r="B38" s="305" t="n"/>
      <c r="C38" s="306" t="n"/>
      <c r="D38" s="317" t="inlineStr">
        <is>
          <t>Efficience des structures médico-sociales et améliorations des conditions de travail de leurs personnels</t>
        </is>
      </c>
      <c r="E38" s="313" t="n">
        <v>0.62</v>
      </c>
      <c r="F38" s="314" t="n">
        <v>0.03227485684539302</v>
      </c>
      <c r="G38" s="313" t="n">
        <v>19.21</v>
      </c>
    </row>
    <row r="39" ht="33.75" customHeight="1">
      <c r="A39" s="304" t="inlineStr">
        <is>
          <t>EF-FIR-4-10</t>
        </is>
      </c>
      <c r="B39" s="305" t="n"/>
      <c r="C39" s="306" t="n"/>
      <c r="D39" s="317" t="inlineStr">
        <is>
          <t>Autre – aide en trésorerie</t>
        </is>
      </c>
      <c r="E39" s="313" t="n">
        <v>64.98</v>
      </c>
      <c r="F39" s="314" t="n">
        <v>0.2482521489971347</v>
      </c>
      <c r="G39" s="313" t="n">
        <v>261.75</v>
      </c>
    </row>
    <row r="40" ht="33.75" customHeight="1">
      <c r="A40" s="300" t="inlineStr">
        <is>
          <t>EF-FIR-4-98</t>
        </is>
      </c>
      <c r="B40" s="305" t="n"/>
      <c r="C40" s="306" t="n"/>
      <c r="D40" s="317" t="inlineStr">
        <is>
          <t>Autres Mission 4 enveloppe Médico-social</t>
        </is>
      </c>
      <c r="E40" s="313" t="n">
        <v>5.11</v>
      </c>
      <c r="F40" s="314" t="n">
        <v>0.06126363745354275</v>
      </c>
      <c r="G40" s="313" t="n">
        <v>83.41</v>
      </c>
    </row>
    <row r="41" ht="33.75" customHeight="1">
      <c r="A41" s="300" t="inlineStr">
        <is>
          <t>EF-FIR-4-99</t>
        </is>
      </c>
      <c r="B41" s="305" t="n"/>
      <c r="C41" s="306" t="n"/>
      <c r="D41" s="317" t="inlineStr">
        <is>
          <t>Autres Mission 4 hors Médico-social</t>
        </is>
      </c>
      <c r="E41" s="313" t="n">
        <v>0</v>
      </c>
      <c r="F41" s="314" t="n">
        <v>0</v>
      </c>
      <c r="G41" s="313" t="n">
        <v>20.26</v>
      </c>
    </row>
    <row r="42" ht="33.75" customHeight="1">
      <c r="A42" s="304" t="inlineStr">
        <is>
          <t>EF-FIR-5</t>
        </is>
      </c>
      <c r="B42" s="305" t="n"/>
      <c r="C42" s="311" t="n"/>
      <c r="D42" s="321" t="inlineStr">
        <is>
          <t>au titre de la mission 5 : Développement de la démocratie sanitaire</t>
        </is>
      </c>
      <c r="E42" s="322" t="n">
        <v>0.21</v>
      </c>
      <c r="F42" s="323" t="n">
        <v>0.04697986577181208</v>
      </c>
      <c r="G42" s="322" t="n">
        <v>4.47</v>
      </c>
    </row>
  </sheetData>
  <mergeCells count="1">
    <mergeCell ref="A1:B1"/>
  </mergeCells>
  <pageMargins left="0.7" right="0.7" top="0.75" bottom="0.75" header="0.3" footer="0.3"/>
  <pageSetup orientation="portrait"/>
  <headerFooter>
    <oddHeader/>
    <oddFooter>&amp;C&amp;"Calibri"&amp;10 &amp;K000000_x000d_# C1 - Public</oddFooter>
    <evenHeader/>
    <evenFooter/>
    <firstHeader/>
    <firstFooter/>
  </headerFooter>
</worksheet>
</file>

<file path=xl/worksheets/sheet4.xml><?xml version="1.0" encoding="utf-8"?>
<worksheet xmlns="http://schemas.openxmlformats.org/spreadsheetml/2006/main">
  <sheetPr>
    <outlinePr summaryBelow="1" summaryRight="1"/>
    <pageSetUpPr fitToPage="1"/>
  </sheetPr>
  <dimension ref="A1:K117"/>
  <sheetViews>
    <sheetView showGridLines="0" topLeftCell="A19" zoomScale="50" zoomScaleNormal="50" zoomScaleSheetLayoutView="55" workbookViewId="0">
      <selection activeCell="B26" sqref="B26"/>
    </sheetView>
  </sheetViews>
  <sheetFormatPr baseColWidth="10" defaultRowHeight="18.75"/>
  <cols>
    <col outlineLevel="1" width="21.5703125" customWidth="1" style="134" min="1" max="1"/>
    <col width="98.5703125" customWidth="1" style="1" min="2" max="2"/>
    <col width="24.140625" customWidth="1" style="347" min="3" max="4"/>
    <col width="24.140625" customWidth="1" style="346" min="5" max="5"/>
    <col width="21.5703125" customWidth="1" style="1" min="6" max="6"/>
    <col width="16.42578125" customWidth="1" style="1" min="7" max="7"/>
    <col width="25.7109375" customWidth="1" style="1" min="8" max="11"/>
    <col width="11.42578125" customWidth="1" style="1" min="12" max="16384"/>
  </cols>
  <sheetData>
    <row r="1" ht="78" customHeight="1">
      <c r="B1" s="335">
        <f>"ARS - ETAT FINANCIER REGIONAL RELATIF AUX DEPENSES 2023 - ANNEXE 2 - REMBOURSEMENTS DES ETABLISSEMENTS DE SANTE (hors fonds spécifiques)"</f>
        <v/>
      </c>
    </row>
    <row r="2" ht="20.25" customHeight="1">
      <c r="B2" s="336" t="inlineStr">
        <is>
          <t>REPARTITION DES DEPENSES PAR CATEGORIE D'ETABLISSEMENT</t>
        </is>
      </c>
    </row>
    <row r="3" ht="11.25" customHeight="1">
      <c r="B3" s="52" t="n"/>
      <c r="C3" s="359" t="n"/>
      <c r="D3" s="359" t="n"/>
      <c r="E3" s="1" t="n"/>
    </row>
    <row r="4" ht="56.25" customHeight="1">
      <c r="B4" s="199" t="n"/>
      <c r="C4" s="354">
        <f>"Réalisé année 2021 (M€)"</f>
        <v/>
      </c>
      <c r="D4" s="354">
        <f>"Réalisé année 2022 (M€)"</f>
        <v/>
      </c>
      <c r="E4" s="354">
        <f>"Réalisé année 2023 (M€)"</f>
        <v/>
      </c>
      <c r="F4" s="351">
        <f>"Variation 2022/2023"</f>
        <v/>
      </c>
      <c r="G4" s="351" t="inlineStr">
        <is>
          <t>Part dans dépenses nationales</t>
        </is>
      </c>
      <c r="H4" s="355">
        <f>"Réalisé Nat. année 2021 (M€)"</f>
        <v/>
      </c>
      <c r="I4" s="355">
        <f>"Réalisé Nat. année 2022 (M€)"</f>
        <v/>
      </c>
      <c r="J4" s="355">
        <f>"Réalisé Nat. année2023 (M€)"</f>
        <v/>
      </c>
      <c r="K4" s="352">
        <f>"Variation 2022/2023"</f>
        <v/>
      </c>
    </row>
    <row r="5" ht="11.25" customHeight="1">
      <c r="B5" s="19" t="n"/>
      <c r="C5" s="360" t="n"/>
      <c r="D5" s="360" t="n"/>
      <c r="E5" s="360" t="n"/>
      <c r="F5" s="48" t="n"/>
      <c r="G5" s="48" t="n"/>
      <c r="H5" s="361" t="n"/>
      <c r="I5" s="361" t="n"/>
      <c r="J5" s="361" t="n"/>
      <c r="K5" s="147" t="n"/>
    </row>
    <row r="6" ht="20.25" customHeight="1">
      <c r="A6" s="135" t="inlineStr">
        <is>
          <t>EF-ES-1</t>
        </is>
      </c>
      <c r="B6" s="32" t="inlineStr">
        <is>
          <t>Dépenses des établissements ex-DG/DAF - hors FIR</t>
        </is>
      </c>
      <c r="C6" s="275" t="n">
        <v>9606.58</v>
      </c>
      <c r="D6" s="275" t="n">
        <v>9985.58</v>
      </c>
      <c r="E6" s="275" t="n">
        <v>10517.69</v>
      </c>
      <c r="F6" s="37" t="n">
        <v>0.05328784106681841</v>
      </c>
      <c r="G6" s="37" t="n">
        <v>0.1192759629056472</v>
      </c>
      <c r="H6" s="279" t="n">
        <v>80621.05</v>
      </c>
      <c r="I6" s="279" t="n">
        <v>83645.11</v>
      </c>
      <c r="J6" s="279" t="n">
        <v>88179.46000000001</v>
      </c>
      <c r="K6" s="148" t="n">
        <v>0.05420938534243073</v>
      </c>
    </row>
    <row r="7">
      <c r="A7" s="136" t="inlineStr">
        <is>
          <t>EF-ES-1-1</t>
        </is>
      </c>
      <c r="B7" s="38" t="inlineStr">
        <is>
          <t>dont activité de Médecine, Chirurgie et Obstétrique (MCO)- hors FIR</t>
        </is>
      </c>
      <c r="C7" s="276" t="n">
        <v>7376.75</v>
      </c>
      <c r="D7" s="276" t="n">
        <v>7643.03</v>
      </c>
      <c r="E7" s="276" t="n">
        <v>8033.51</v>
      </c>
      <c r="F7" s="39" t="n">
        <v>0.05108968563514738</v>
      </c>
      <c r="G7" s="39" t="n">
        <v>0.1197628330631772</v>
      </c>
      <c r="H7" s="280" t="n">
        <v>61743.98</v>
      </c>
      <c r="I7" s="280" t="n">
        <v>63772.94</v>
      </c>
      <c r="J7" s="280" t="n">
        <v>67078.49000000001</v>
      </c>
      <c r="K7" s="149" t="n">
        <v>0.05183311291591704</v>
      </c>
    </row>
    <row r="8" ht="47.25" customHeight="1">
      <c r="A8" s="136" t="inlineStr">
        <is>
          <t>EF-ES-1-1-1</t>
        </is>
      </c>
      <c r="B8" s="34" t="inlineStr">
        <is>
          <t>dont forfaits par séjours/séances (GHS + Suppléments + forfaits de dialyse+ forfaits Maladies Chroniques  + prestation PO)+
          consultations, actes externes, SEH, IVG, ATU/FFM, Autres</t>
        </is>
      </c>
      <c r="C8" s="277" t="n">
        <v>4834.48</v>
      </c>
      <c r="D8" s="277" t="n">
        <v>4897.81</v>
      </c>
      <c r="E8" s="277" t="n">
        <v>5128.71</v>
      </c>
      <c r="F8" s="40" t="n">
        <v>0.04714351924635696</v>
      </c>
      <c r="G8" s="40" t="n">
        <v>0.1221219998471305</v>
      </c>
      <c r="H8" s="281" t="n">
        <v>39767.67</v>
      </c>
      <c r="I8" s="281" t="n">
        <v>40261.66</v>
      </c>
      <c r="J8" s="281" t="n">
        <v>41996.61</v>
      </c>
      <c r="K8" s="150" t="n">
        <v>0.04309186456792882</v>
      </c>
    </row>
    <row r="9">
      <c r="A9" s="136" t="inlineStr">
        <is>
          <t>EF-ES-1-1-3</t>
        </is>
      </c>
      <c r="B9" s="34" t="inlineStr">
        <is>
          <t>dont Groupe Homogène de Tarifs (GHT : Activité en HAD)</t>
        </is>
      </c>
      <c r="C9" s="277" t="n">
        <v>112</v>
      </c>
      <c r="D9" s="277" t="n">
        <v>115.18</v>
      </c>
      <c r="E9" s="277" t="n">
        <v>122.49</v>
      </c>
      <c r="F9" s="40" t="n">
        <v>0.06346587949296742</v>
      </c>
      <c r="G9" s="40" t="n">
        <v>0.1468986855991557</v>
      </c>
      <c r="H9" s="281" t="n">
        <v>743.41</v>
      </c>
      <c r="I9" s="281" t="n">
        <v>763.28</v>
      </c>
      <c r="J9" s="281" t="n">
        <v>833.84</v>
      </c>
      <c r="K9" s="150" t="n">
        <v>0.09244314013206172</v>
      </c>
    </row>
    <row r="10">
      <c r="A10" s="136" t="inlineStr">
        <is>
          <t>EF-ES-1-1-4</t>
        </is>
      </c>
      <c r="B10" s="34" t="inlineStr">
        <is>
          <t xml:space="preserve">dont Médicaments (y compris en HAD) et DMI en sus </t>
        </is>
      </c>
      <c r="C10" s="277" t="n">
        <v>814.03</v>
      </c>
      <c r="D10" s="277" t="n">
        <v>947.99</v>
      </c>
      <c r="E10" s="277" t="n">
        <v>1086.21</v>
      </c>
      <c r="F10" s="40" t="n">
        <v>0.1458032257724238</v>
      </c>
      <c r="G10" s="40" t="n">
        <v>0.1323079621570068</v>
      </c>
      <c r="H10" s="281" t="n">
        <v>6077.08</v>
      </c>
      <c r="I10" s="281" t="n">
        <v>7051.9</v>
      </c>
      <c r="J10" s="281" t="n">
        <v>8209.709999999999</v>
      </c>
      <c r="K10" s="150" t="n">
        <v>0.1641841205916136</v>
      </c>
    </row>
    <row r="11">
      <c r="A11" s="136" t="inlineStr">
        <is>
          <t>EF-ES-1-1-5</t>
        </is>
      </c>
      <c r="B11" s="34" t="inlineStr">
        <is>
          <t>dont Forfaits annuels(CPO, FAG,FAI,IFAQ) et dotations (populationnelles urgences)</t>
        </is>
      </c>
      <c r="C11" s="277" t="n">
        <v>323.54</v>
      </c>
      <c r="D11" s="277" t="n">
        <v>373.56</v>
      </c>
      <c r="E11" s="277" t="n">
        <v>405.66</v>
      </c>
      <c r="F11" s="40" t="n">
        <v>0.08592997108898175</v>
      </c>
      <c r="G11" s="40" t="n">
        <v>0.1116090957863893</v>
      </c>
      <c r="H11" s="281" t="n">
        <v>2927.86</v>
      </c>
      <c r="I11" s="281" t="n">
        <v>3387.57</v>
      </c>
      <c r="J11" s="281" t="n">
        <v>3634.65</v>
      </c>
      <c r="K11" s="150" t="n">
        <v>0.07293723819729184</v>
      </c>
    </row>
    <row r="12">
      <c r="A12" s="136" t="inlineStr">
        <is>
          <t>EF-ES-1-1-5-1</t>
        </is>
      </c>
      <c r="B12" s="285" t="inlineStr">
        <is>
          <t xml:space="preserve">      dont Incitation financière à l'amélioration de la qualité (IFAQ)</t>
        </is>
      </c>
      <c r="C12" s="287" t="n">
        <v>34.43</v>
      </c>
      <c r="D12" s="287" t="n">
        <v>47.53</v>
      </c>
      <c r="E12" s="287" t="n">
        <v>50.99</v>
      </c>
      <c r="F12" s="283" t="n">
        <v>0.07279612876078267</v>
      </c>
      <c r="G12" s="283" t="n">
        <v>0.1358610215555141</v>
      </c>
      <c r="H12" s="288" t="n">
        <v>272.72</v>
      </c>
      <c r="I12" s="288" t="n">
        <v>376.54</v>
      </c>
      <c r="J12" s="288" t="n">
        <v>375.31</v>
      </c>
      <c r="K12" s="284" t="n">
        <v>-0.003266585223349493</v>
      </c>
    </row>
    <row r="13">
      <c r="A13" s="136" t="inlineStr">
        <is>
          <t>EF-ES-1-1-6</t>
        </is>
      </c>
      <c r="B13" s="34" t="inlineStr">
        <is>
          <t>dont MIGAC MCO (hors FIR)</t>
        </is>
      </c>
      <c r="C13" s="277" t="n">
        <v>1238.51</v>
      </c>
      <c r="D13" s="277" t="n">
        <v>1226.88</v>
      </c>
      <c r="E13" s="277" t="n">
        <v>1199.75</v>
      </c>
      <c r="F13" s="40" t="n">
        <v>-0.02211300208659372</v>
      </c>
      <c r="G13" s="40" t="n">
        <v>0.1090185288336857</v>
      </c>
      <c r="H13" s="281" t="n">
        <v>11425.56</v>
      </c>
      <c r="I13" s="281" t="n">
        <v>11100.39</v>
      </c>
      <c r="J13" s="281" t="n">
        <v>11005.01</v>
      </c>
      <c r="K13" s="150" t="n">
        <v>-0.008592490894463997</v>
      </c>
    </row>
    <row r="14">
      <c r="A14" s="136" t="inlineStr">
        <is>
          <t>EF-ES-1-1-7</t>
        </is>
      </c>
      <c r="B14" s="34" t="inlineStr">
        <is>
          <t>dont activité MCO non soumise à la T2A</t>
        </is>
      </c>
      <c r="C14" s="277" t="n">
        <v>0</v>
      </c>
      <c r="D14" s="277" t="n">
        <v>0</v>
      </c>
      <c r="E14" s="277" t="n">
        <v>0</v>
      </c>
      <c r="F14" s="40" t="inlineStr"/>
      <c r="G14" s="40" t="n">
        <v>0</v>
      </c>
      <c r="H14" s="281" t="n">
        <v>270.29</v>
      </c>
      <c r="I14" s="281" t="n">
        <v>269.74</v>
      </c>
      <c r="J14" s="281" t="n">
        <v>291.63</v>
      </c>
      <c r="K14" s="150" t="n">
        <v>0.08115222065692884</v>
      </c>
    </row>
    <row r="15">
      <c r="A15" s="292" t="inlineStr">
        <is>
          <t>EF-ES-1-1-9</t>
        </is>
      </c>
      <c r="B15" s="286" t="inlineStr">
        <is>
          <t>dont Hôpitaux de Proximité</t>
        </is>
      </c>
      <c r="C15" s="277" t="n">
        <v>54.19</v>
      </c>
      <c r="D15" s="277" t="n">
        <v>81.61</v>
      </c>
      <c r="E15" s="277" t="n">
        <v>90.69</v>
      </c>
      <c r="F15" s="40" t="n">
        <v>0.1112608748927827</v>
      </c>
      <c r="G15" s="40" t="n">
        <v>0.08192115912704148</v>
      </c>
      <c r="H15" s="281" t="n">
        <v>532.11</v>
      </c>
      <c r="I15" s="281" t="n">
        <v>938.41</v>
      </c>
      <c r="J15" s="281" t="n">
        <v>1107.04</v>
      </c>
      <c r="K15" s="150" t="n">
        <v>0.179697573555269</v>
      </c>
    </row>
    <row r="16">
      <c r="A16" s="136" t="inlineStr">
        <is>
          <t>EF-ES-1-2</t>
        </is>
      </c>
      <c r="B16" s="38" t="inlineStr">
        <is>
          <t>dont activité de soins de suite et de réadaptation (SSR)</t>
        </is>
      </c>
      <c r="C16" s="276" t="n">
        <v>913.03</v>
      </c>
      <c r="D16" s="276" t="n">
        <v>947.54</v>
      </c>
      <c r="E16" s="276" t="n">
        <v>1010.39</v>
      </c>
      <c r="F16" s="39" t="n">
        <v>0.06632965362939826</v>
      </c>
      <c r="G16" s="39" t="n">
        <v>0.1271626613304135</v>
      </c>
      <c r="H16" s="280" t="n">
        <v>7147.65</v>
      </c>
      <c r="I16" s="280" t="n">
        <v>7460.19</v>
      </c>
      <c r="J16" s="280" t="n">
        <v>7945.65</v>
      </c>
      <c r="K16" s="149" t="n">
        <v>0.06507340965846715</v>
      </c>
    </row>
    <row r="17">
      <c r="A17" s="136" t="inlineStr">
        <is>
          <t>EF-ES-1-2-2</t>
        </is>
      </c>
      <c r="B17" s="34" t="inlineStr">
        <is>
          <t>dont MIGAC SSR</t>
        </is>
      </c>
      <c r="C17" s="277" t="n">
        <v>61.86</v>
      </c>
      <c r="D17" s="277" t="n">
        <v>55.19</v>
      </c>
      <c r="E17" s="277" t="n">
        <v>70.45999999999999</v>
      </c>
      <c r="F17" s="40" t="n">
        <v>0.2766805580721144</v>
      </c>
      <c r="G17" s="40" t="n">
        <v>0.2025585740980307</v>
      </c>
      <c r="H17" s="281" t="n">
        <v>454.32</v>
      </c>
      <c r="I17" s="281" t="n">
        <v>243.99</v>
      </c>
      <c r="J17" s="281" t="n">
        <v>347.85</v>
      </c>
      <c r="K17" s="150" t="n">
        <v>0.4256731833271856</v>
      </c>
    </row>
    <row r="18">
      <c r="A18" s="136" t="inlineStr">
        <is>
          <t>EF-ES-1-2-3</t>
        </is>
      </c>
      <c r="B18" s="34" t="inlineStr">
        <is>
          <t>dont Dotation Modulée à l'Activité SSR</t>
        </is>
      </c>
      <c r="C18" s="277" t="n">
        <v>78.36</v>
      </c>
      <c r="D18" s="277" t="n">
        <v>79.52</v>
      </c>
      <c r="E18" s="277" t="n">
        <v>82.51000000000001</v>
      </c>
      <c r="F18" s="40" t="n">
        <v>0.0376006036217305</v>
      </c>
      <c r="G18" s="40" t="n">
        <v>0.1282027377678336</v>
      </c>
      <c r="H18" s="281" t="n">
        <v>606.9</v>
      </c>
      <c r="I18" s="281" t="n">
        <v>611.78</v>
      </c>
      <c r="J18" s="281" t="n">
        <v>643.59</v>
      </c>
      <c r="K18" s="150" t="n">
        <v>0.05199581548922826</v>
      </c>
    </row>
    <row r="19">
      <c r="A19" s="136" t="inlineStr">
        <is>
          <t>EF-ES-1-2-4</t>
        </is>
      </c>
      <c r="B19" s="34" t="inlineStr">
        <is>
          <t>dont IFAQ SSR</t>
        </is>
      </c>
      <c r="C19" s="277" t="n">
        <v>6.43</v>
      </c>
      <c r="D19" s="277" t="n">
        <v>8.98</v>
      </c>
      <c r="E19" s="277" t="n">
        <v>8.279999999999999</v>
      </c>
      <c r="F19" s="40" t="n">
        <v>-0.07795100222717161</v>
      </c>
      <c r="G19" s="40" t="n">
        <v>0.1390661740006718</v>
      </c>
      <c r="H19" s="281" t="n">
        <v>47.91</v>
      </c>
      <c r="I19" s="281" t="n">
        <v>65.54000000000001</v>
      </c>
      <c r="J19" s="281" t="n">
        <v>59.54</v>
      </c>
      <c r="K19" s="150" t="n">
        <v>-0.0915471467805921</v>
      </c>
    </row>
    <row r="20">
      <c r="A20" s="136" t="inlineStr">
        <is>
          <t>EF-ES-1-3</t>
        </is>
      </c>
      <c r="B20" s="38" t="inlineStr">
        <is>
          <t>dont activité de psychiatrie ( PSY)</t>
        </is>
      </c>
      <c r="C20" s="276" t="n">
        <v>1169.65</v>
      </c>
      <c r="D20" s="276" t="n">
        <v>1238.99</v>
      </c>
      <c r="E20" s="276" t="n">
        <v>1309.66</v>
      </c>
      <c r="F20" s="39" t="n">
        <v>0.0570383941759014</v>
      </c>
      <c r="G20" s="39" t="n">
        <v>0.1148941471237424</v>
      </c>
      <c r="H20" s="280" t="n">
        <v>10086.83</v>
      </c>
      <c r="I20" s="280" t="n">
        <v>10728.74</v>
      </c>
      <c r="J20" s="280" t="n">
        <v>11398.84</v>
      </c>
      <c r="K20" s="149" t="n">
        <v>0.06245840611292662</v>
      </c>
    </row>
    <row r="21">
      <c r="A21" s="136" t="inlineStr">
        <is>
          <t>EF-ES-1-4</t>
        </is>
      </c>
      <c r="B21" s="38" t="inlineStr">
        <is>
          <t>dont activité Soins de longue durée (SLD)</t>
        </is>
      </c>
      <c r="C21" s="276" t="n">
        <v>147.15</v>
      </c>
      <c r="D21" s="276" t="n">
        <v>156.02</v>
      </c>
      <c r="E21" s="276" t="n">
        <v>164.13</v>
      </c>
      <c r="F21" s="39" t="n">
        <v>0.0519805153185488</v>
      </c>
      <c r="G21" s="39" t="n">
        <v>0.122834327453431</v>
      </c>
      <c r="H21" s="280" t="n">
        <v>1193.82</v>
      </c>
      <c r="I21" s="280" t="n">
        <v>1267.3</v>
      </c>
      <c r="J21" s="280" t="n">
        <v>1336.19</v>
      </c>
      <c r="K21" s="149" t="n">
        <v>0.05435966227412618</v>
      </c>
    </row>
    <row r="22">
      <c r="A22" s="136" t="inlineStr">
        <is>
          <t>EF-ES-1-5</t>
        </is>
      </c>
      <c r="B22" s="38" t="inlineStr">
        <is>
          <t xml:space="preserve">dont activités dispensées par les établissements de santé Hors Région </t>
        </is>
      </c>
      <c r="C22" s="276" t="n">
        <v>0</v>
      </c>
      <c r="D22" s="276" t="n">
        <v>0</v>
      </c>
      <c r="E22" s="276" t="n">
        <v>0</v>
      </c>
      <c r="F22" s="39" t="inlineStr"/>
      <c r="G22" s="39" t="n">
        <v>0</v>
      </c>
      <c r="H22" s="280" t="n">
        <v>448.76</v>
      </c>
      <c r="I22" s="280" t="n">
        <v>415.94</v>
      </c>
      <c r="J22" s="280" t="n">
        <v>420.29</v>
      </c>
      <c r="K22" s="149" t="n">
        <v>0.01045823916911099</v>
      </c>
    </row>
    <row r="23" ht="5.25" customHeight="1">
      <c r="B23" s="41" t="n"/>
      <c r="C23" s="278" t="n"/>
      <c r="D23" s="278" t="n"/>
      <c r="E23" s="278" t="n"/>
      <c r="F23" s="42" t="n"/>
      <c r="G23" s="42" t="n"/>
      <c r="H23" s="282" t="n"/>
      <c r="I23" s="282" t="n"/>
      <c r="J23" s="282" t="n"/>
      <c r="K23" s="151" t="n"/>
    </row>
    <row r="24">
      <c r="A24" s="135" t="inlineStr">
        <is>
          <t>EF-ES-1</t>
        </is>
      </c>
      <c r="B24" s="43" t="inlineStr">
        <is>
          <t>Dépenses des établissements ex-OQN / OQN - hors FIR</t>
        </is>
      </c>
      <c r="C24" s="275" t="n">
        <v>1738.96</v>
      </c>
      <c r="D24" s="275" t="n">
        <v>1802.82</v>
      </c>
      <c r="E24" s="275" t="n">
        <v>1993.05</v>
      </c>
      <c r="F24" s="37" t="n">
        <v>0.1055180217659001</v>
      </c>
      <c r="G24" s="37" t="n">
        <v>0.1052303393685704</v>
      </c>
      <c r="H24" s="279" t="n">
        <v>16634.98</v>
      </c>
      <c r="I24" s="279" t="n">
        <v>17201.17</v>
      </c>
      <c r="J24" s="279" t="n">
        <v>18939.88</v>
      </c>
      <c r="K24" s="148" t="n">
        <v>0.1010809148447462</v>
      </c>
    </row>
    <row r="25">
      <c r="A25" s="136" t="inlineStr">
        <is>
          <t>EF-ES-1-1</t>
        </is>
      </c>
      <c r="B25" s="38" t="inlineStr">
        <is>
          <t>dont activités de médecine, chirurgie et obstétrique (MCO)-hors FIR</t>
        </is>
      </c>
      <c r="C25" s="276" t="n">
        <v>1411.94</v>
      </c>
      <c r="D25" s="276" t="n">
        <v>1451.02</v>
      </c>
      <c r="E25" s="276" t="n">
        <v>1633.08</v>
      </c>
      <c r="F25" s="39" t="n">
        <v>0.1254703587820981</v>
      </c>
      <c r="G25" s="39" t="n">
        <v>0.1089785083288067</v>
      </c>
      <c r="H25" s="280" t="n">
        <v>13014.04</v>
      </c>
      <c r="I25" s="280" t="n">
        <v>13373.61</v>
      </c>
      <c r="J25" s="280" t="n">
        <v>14985.34</v>
      </c>
      <c r="K25" s="149" t="n">
        <v>0.1205157021926017</v>
      </c>
    </row>
    <row r="26" ht="47.25" customHeight="1">
      <c r="A26" s="136" t="inlineStr">
        <is>
          <t>EF-ES-1-1-1</t>
        </is>
      </c>
      <c r="B26" s="34" t="inlineStr">
        <is>
          <t>dont forfaits par séjours/séances (GHS + Suppléments + forfaits de dialyse+ forfaits Maladies Chroniques  + prestation PO)+
          consultations, actes externes, SEH, IVG, ATU/FFM, Autres</t>
        </is>
      </c>
      <c r="C26" s="277" t="n">
        <v>1077.41</v>
      </c>
      <c r="D26" s="277" t="n">
        <v>1092.3</v>
      </c>
      <c r="E26" s="277" t="n">
        <v>1273.71</v>
      </c>
      <c r="F26" s="40" t="n">
        <v>0.1660807470475145</v>
      </c>
      <c r="G26" s="40" t="n">
        <v>0.1137359884916549</v>
      </c>
      <c r="H26" s="281" t="n">
        <v>9545.85</v>
      </c>
      <c r="I26" s="281" t="n">
        <v>9685.709999999999</v>
      </c>
      <c r="J26" s="281" t="n">
        <v>11198.83</v>
      </c>
      <c r="K26" s="150" t="n">
        <v>0.1562218980332883</v>
      </c>
    </row>
    <row r="27">
      <c r="A27" s="136" t="inlineStr">
        <is>
          <t>EF-ES-1-1-3</t>
        </is>
      </c>
      <c r="B27" s="34" t="inlineStr">
        <is>
          <t>dont Groupe Homogène de Tarifs (GHT : Activité en HAD)</t>
        </is>
      </c>
      <c r="C27" s="277" t="n">
        <v>37.31</v>
      </c>
      <c r="D27" s="277" t="n">
        <v>36.85</v>
      </c>
      <c r="E27" s="277" t="n">
        <v>38.22</v>
      </c>
      <c r="F27" s="40" t="n">
        <v>0.03717774762550875</v>
      </c>
      <c r="G27" s="40" t="n">
        <v>0.04003813155386082</v>
      </c>
      <c r="H27" s="281" t="n">
        <v>814.97</v>
      </c>
      <c r="I27" s="281" t="n">
        <v>858.7</v>
      </c>
      <c r="J27" s="281" t="n">
        <v>954.59</v>
      </c>
      <c r="K27" s="150" t="n">
        <v>0.1116688016769535</v>
      </c>
    </row>
    <row r="28">
      <c r="A28" s="136" t="inlineStr">
        <is>
          <t>EF-ES-1-1-4</t>
        </is>
      </c>
      <c r="B28" s="34" t="inlineStr">
        <is>
          <t xml:space="preserve">dont Médicaments (y compris en HAD) et DMI en sus </t>
        </is>
      </c>
      <c r="C28" s="277" t="n">
        <v>200.24</v>
      </c>
      <c r="D28" s="277" t="n">
        <v>223.46</v>
      </c>
      <c r="E28" s="277" t="n">
        <v>240.74</v>
      </c>
      <c r="F28" s="40" t="n">
        <v>0.0773292759330529</v>
      </c>
      <c r="G28" s="40" t="n">
        <v>0.1104286598931217</v>
      </c>
      <c r="H28" s="281" t="n">
        <v>1832.84</v>
      </c>
      <c r="I28" s="281" t="n">
        <v>1995.99</v>
      </c>
      <c r="J28" s="281" t="n">
        <v>2180.05</v>
      </c>
      <c r="K28" s="150" t="n">
        <v>0.0922148908561667</v>
      </c>
    </row>
    <row r="29">
      <c r="A29" s="136" t="inlineStr">
        <is>
          <t>EF-ES-1-1-5</t>
        </is>
      </c>
      <c r="B29" s="34" t="inlineStr">
        <is>
          <t>dont Forfaits annuels(CPO, FAG,FAI,IFAQ) et dotations (populationnelles urgences)</t>
        </is>
      </c>
      <c r="C29" s="277" t="n">
        <v>32.01</v>
      </c>
      <c r="D29" s="277" t="n">
        <v>38.39</v>
      </c>
      <c r="E29" s="277" t="n">
        <v>39.66</v>
      </c>
      <c r="F29" s="40" t="n">
        <v>0.03308153164886679</v>
      </c>
      <c r="G29" s="40" t="n">
        <v>0.1362090874746711</v>
      </c>
      <c r="H29" s="281" t="n">
        <v>235.31</v>
      </c>
      <c r="I29" s="281" t="n">
        <v>279.84</v>
      </c>
      <c r="J29" s="281" t="n">
        <v>291.17</v>
      </c>
      <c r="K29" s="150" t="n">
        <v>0.04048742138364795</v>
      </c>
    </row>
    <row r="30">
      <c r="A30" s="136" t="inlineStr">
        <is>
          <t>EF-ES-1-1-5-1</t>
        </is>
      </c>
      <c r="B30" s="285" t="inlineStr">
        <is>
          <t xml:space="preserve">      dont Incitation financière à l'amélioration de la qualité (IFAQ)</t>
        </is>
      </c>
      <c r="C30" s="287" t="n">
        <v>11.65</v>
      </c>
      <c r="D30" s="287" t="n">
        <v>11.86</v>
      </c>
      <c r="E30" s="287" t="n">
        <v>12.93</v>
      </c>
      <c r="F30" s="283" t="n">
        <v>0.09021922428330525</v>
      </c>
      <c r="G30" s="283" t="n">
        <v>0.1109014495239729</v>
      </c>
      <c r="H30" s="288" t="n">
        <v>103.76</v>
      </c>
      <c r="I30" s="288" t="n">
        <v>110.41</v>
      </c>
      <c r="J30" s="288" t="n">
        <v>116.59</v>
      </c>
      <c r="K30" s="284" t="n">
        <v>0.05597319083416363</v>
      </c>
    </row>
    <row r="31">
      <c r="A31" s="136" t="inlineStr">
        <is>
          <t>EF-ES-1-1-6</t>
        </is>
      </c>
      <c r="B31" s="34" t="inlineStr">
        <is>
          <t>dont MIGAC MCO (hors FIR)</t>
        </is>
      </c>
      <c r="C31" s="277" t="n">
        <v>64.59999999999999</v>
      </c>
      <c r="D31" s="277" t="n">
        <v>59.65</v>
      </c>
      <c r="E31" s="277" t="n">
        <v>40.36</v>
      </c>
      <c r="F31" s="40" t="n">
        <v>-0.3233864207879296</v>
      </c>
      <c r="G31" s="40" t="n">
        <v>0.1204093200871148</v>
      </c>
      <c r="H31" s="281" t="n">
        <v>563.78</v>
      </c>
      <c r="I31" s="281" t="n">
        <v>525.53</v>
      </c>
      <c r="J31" s="281" t="n">
        <v>335.19</v>
      </c>
      <c r="K31" s="150" t="n">
        <v>-0.3621867448100013</v>
      </c>
    </row>
    <row r="32">
      <c r="A32" s="292" t="inlineStr">
        <is>
          <t>EF-ES-1-1-9</t>
        </is>
      </c>
      <c r="B32" s="286" t="inlineStr">
        <is>
          <t>dont Hôpitaux de Proximité</t>
        </is>
      </c>
      <c r="C32" s="277" t="n">
        <v>0.37</v>
      </c>
      <c r="D32" s="277" t="n">
        <v>0.37</v>
      </c>
      <c r="E32" s="277" t="n">
        <v>0.39</v>
      </c>
      <c r="F32" s="40" t="n">
        <v>0.05405405405405411</v>
      </c>
      <c r="G32" s="40" t="n">
        <v>0.01528812230497844</v>
      </c>
      <c r="H32" s="281" t="n">
        <v>21.29</v>
      </c>
      <c r="I32" s="281" t="n">
        <v>27.84</v>
      </c>
      <c r="J32" s="281" t="n">
        <v>25.51</v>
      </c>
      <c r="K32" s="150" t="n">
        <v>-0.08369252873563213</v>
      </c>
    </row>
    <row r="33">
      <c r="A33" s="136" t="inlineStr">
        <is>
          <t>EF-ES-1-2</t>
        </is>
      </c>
      <c r="B33" s="38" t="inlineStr">
        <is>
          <t>dont activité de Soins de Suite et de Réadaptation (SSR)</t>
        </is>
      </c>
      <c r="C33" s="276" t="n">
        <v>205.71</v>
      </c>
      <c r="D33" s="276" t="n">
        <v>210.7</v>
      </c>
      <c r="E33" s="276" t="n">
        <v>211.92</v>
      </c>
      <c r="F33" s="39" t="n">
        <v>0.005790223065970569</v>
      </c>
      <c r="G33" s="39" t="n">
        <v>0.07206275907330392</v>
      </c>
      <c r="H33" s="280" t="n">
        <v>2765.69</v>
      </c>
      <c r="I33" s="280" t="n">
        <v>2850.46</v>
      </c>
      <c r="J33" s="280" t="n">
        <v>2940.77</v>
      </c>
      <c r="K33" s="149" t="n">
        <v>0.03168260561453237</v>
      </c>
    </row>
    <row r="34">
      <c r="A34" s="136" t="inlineStr">
        <is>
          <t>EF-ES-1-2-2</t>
        </is>
      </c>
      <c r="B34" s="34" t="inlineStr">
        <is>
          <t>dont MIGAC SSR</t>
        </is>
      </c>
      <c r="C34" s="277" t="n">
        <v>19.36</v>
      </c>
      <c r="D34" s="277" t="n">
        <v>22.03</v>
      </c>
      <c r="E34" s="277" t="n">
        <v>21.98</v>
      </c>
      <c r="F34" s="40" t="n">
        <v>-0.002269632319564263</v>
      </c>
      <c r="G34" s="40" t="n">
        <v>0.07879265844565529</v>
      </c>
      <c r="H34" s="281" t="n">
        <v>260.79</v>
      </c>
      <c r="I34" s="281" t="n">
        <v>269.77</v>
      </c>
      <c r="J34" s="281" t="n">
        <v>278.96</v>
      </c>
      <c r="K34" s="150" t="n">
        <v>0.03406605627015605</v>
      </c>
    </row>
    <row r="35">
      <c r="A35" s="136" t="inlineStr">
        <is>
          <t>EF-ES-1-2-3</t>
        </is>
      </c>
      <c r="B35" s="34" t="inlineStr">
        <is>
          <t>dont Dotation Modulée à l'Activité SSR</t>
        </is>
      </c>
      <c r="C35" s="277" t="n">
        <v>21.02</v>
      </c>
      <c r="D35" s="277" t="n">
        <v>21.49</v>
      </c>
      <c r="E35" s="277" t="n">
        <v>22.89</v>
      </c>
      <c r="F35" s="40" t="n">
        <v>0.06514657980456036</v>
      </c>
      <c r="G35" s="40" t="n">
        <v>0.07235885439716762</v>
      </c>
      <c r="H35" s="281" t="n">
        <v>274.41</v>
      </c>
      <c r="I35" s="281" t="n">
        <v>284.3</v>
      </c>
      <c r="J35" s="281" t="n">
        <v>316.34</v>
      </c>
      <c r="K35" s="150" t="n">
        <v>0.1126978543791768</v>
      </c>
    </row>
    <row r="36">
      <c r="A36" s="136" t="inlineStr">
        <is>
          <t>EF-ES-1-2-4</t>
        </is>
      </c>
      <c r="B36" s="34" t="inlineStr">
        <is>
          <t>dont IFAQ SSR</t>
        </is>
      </c>
      <c r="C36" s="277" t="n">
        <v>1.7</v>
      </c>
      <c r="D36" s="277" t="n">
        <v>2.31</v>
      </c>
      <c r="E36" s="277" t="n">
        <v>2.3</v>
      </c>
      <c r="F36" s="40" t="n">
        <v>-0.004329004329004429</v>
      </c>
      <c r="G36" s="40" t="n">
        <v>0.0725552050473186</v>
      </c>
      <c r="H36" s="281" t="n">
        <v>23.19</v>
      </c>
      <c r="I36" s="281" t="n">
        <v>30.14</v>
      </c>
      <c r="J36" s="281" t="n">
        <v>31.7</v>
      </c>
      <c r="K36" s="150" t="n">
        <v>0.05175846051758456</v>
      </c>
    </row>
    <row r="37">
      <c r="A37" s="136" t="inlineStr">
        <is>
          <t>EF-ES-1-3</t>
        </is>
      </c>
      <c r="B37" s="38" t="inlineStr">
        <is>
          <t>dont activité de Psychatrie (PSY)</t>
        </is>
      </c>
      <c r="C37" s="276" t="n">
        <v>121.31</v>
      </c>
      <c r="D37" s="276" t="n">
        <v>141.09</v>
      </c>
      <c r="E37" s="276" t="n">
        <v>148.04</v>
      </c>
      <c r="F37" s="39" t="n">
        <v>0.04925933801119844</v>
      </c>
      <c r="G37" s="39" t="n">
        <v>0.1460291782159661</v>
      </c>
      <c r="H37" s="280" t="n">
        <v>855.25</v>
      </c>
      <c r="I37" s="280" t="n">
        <v>977.09</v>
      </c>
      <c r="J37" s="280" t="n">
        <v>1013.77</v>
      </c>
      <c r="K37" s="149" t="n">
        <v>0.03754004237071298</v>
      </c>
    </row>
    <row r="38" ht="8.25" customHeight="1">
      <c r="B38" s="41" t="n"/>
      <c r="C38" s="278" t="n"/>
      <c r="D38" s="278" t="n"/>
      <c r="E38" s="278" t="n"/>
      <c r="F38" s="42" t="n"/>
      <c r="G38" s="42" t="n"/>
      <c r="H38" s="282" t="n"/>
      <c r="I38" s="282" t="n"/>
      <c r="J38" s="282" t="n"/>
      <c r="K38" s="151" t="n"/>
    </row>
    <row r="39">
      <c r="A39" s="135" t="inlineStr">
        <is>
          <t>EF-ES-1</t>
        </is>
      </c>
      <c r="B39" s="43" t="inlineStr">
        <is>
          <t>Dépenses des établissements de santé - hors FIR- TOTAL</t>
        </is>
      </c>
      <c r="C39" s="229" t="n">
        <v>11345.54</v>
      </c>
      <c r="D39" s="229" t="n">
        <v>11788.4</v>
      </c>
      <c r="E39" s="229" t="n">
        <v>12510.73</v>
      </c>
      <c r="F39" s="37" t="n">
        <v>0.06127464286926131</v>
      </c>
      <c r="G39" s="37" t="n">
        <v>0.1167924484971621</v>
      </c>
      <c r="H39" s="229" t="n">
        <v>97256.03</v>
      </c>
      <c r="I39" s="229" t="n">
        <v>100846.28</v>
      </c>
      <c r="J39" s="229" t="n">
        <v>107119.34</v>
      </c>
      <c r="K39" s="148" t="n">
        <v>0.0622041784783732</v>
      </c>
    </row>
    <row r="40">
      <c r="A40" s="136" t="inlineStr">
        <is>
          <t>EF-ES-1-1</t>
        </is>
      </c>
      <c r="B40" s="38" t="inlineStr">
        <is>
          <t>dont établissements de médecine, chirurgie et obstétrique (MCO) - hors FIR</t>
        </is>
      </c>
      <c r="C40" s="276" t="n">
        <v>8788.690000000001</v>
      </c>
      <c r="D40" s="276" t="n">
        <v>9094.040000000001</v>
      </c>
      <c r="E40" s="276" t="n">
        <v>9666.6</v>
      </c>
      <c r="F40" s="85" t="n">
        <v>0.06295991660472128</v>
      </c>
      <c r="G40" s="85" t="n">
        <v>0.1177936735343695</v>
      </c>
      <c r="H40" s="280" t="n">
        <v>74758.03</v>
      </c>
      <c r="I40" s="280" t="n">
        <v>77146.56</v>
      </c>
      <c r="J40" s="280" t="n">
        <v>82063.83</v>
      </c>
      <c r="K40" s="149" t="n">
        <v>0.0637393294010777</v>
      </c>
    </row>
    <row r="41" ht="47.25" customHeight="1">
      <c r="A41" s="136" t="inlineStr">
        <is>
          <t>EF-ES-1-1-1</t>
        </is>
      </c>
      <c r="B41" s="34" t="inlineStr">
        <is>
          <t>dont forfaits par séjours/séances (GHS + Suppléments + forfaits de dialyse+ forfaits Maladies Chroniques  + prestation PO)+
          consultations, actes externes, SEH, IVG, ATU/FFM, Autres</t>
        </is>
      </c>
      <c r="C41" s="277" t="n">
        <v>5911.89</v>
      </c>
      <c r="D41" s="277" t="n">
        <v>5990.11</v>
      </c>
      <c r="E41" s="277" t="n">
        <v>6402.42</v>
      </c>
      <c r="F41" s="209" t="n">
        <v>0.06883179106894538</v>
      </c>
      <c r="G41" s="209" t="n">
        <v>0.1203565795031641</v>
      </c>
      <c r="H41" s="281" t="n">
        <v>49313.52</v>
      </c>
      <c r="I41" s="281" t="n">
        <v>49947.37</v>
      </c>
      <c r="J41" s="281" t="n">
        <v>53195.43</v>
      </c>
      <c r="K41" s="153" t="n">
        <v>0.0650296502098108</v>
      </c>
    </row>
    <row r="42">
      <c r="A42" s="136" t="inlineStr">
        <is>
          <t>EF-ES-1-1-3</t>
        </is>
      </c>
      <c r="B42" s="34" t="inlineStr">
        <is>
          <t>dont Groupe Homogène de Tarifs (GHT : Activité en HAD)</t>
        </is>
      </c>
      <c r="C42" s="277" t="n">
        <v>149.31</v>
      </c>
      <c r="D42" s="277" t="n">
        <v>152.03</v>
      </c>
      <c r="E42" s="277" t="n">
        <v>160.71</v>
      </c>
      <c r="F42" s="209" t="n">
        <v>0.05709399460632774</v>
      </c>
      <c r="G42" s="209" t="n">
        <v>0.0898609394832339</v>
      </c>
      <c r="H42" s="281" t="n">
        <v>1558.38</v>
      </c>
      <c r="I42" s="281" t="n">
        <v>1621.98</v>
      </c>
      <c r="J42" s="281" t="n">
        <v>1788.43</v>
      </c>
      <c r="K42" s="153" t="n">
        <v>0.1026214873179694</v>
      </c>
    </row>
    <row r="43">
      <c r="A43" s="136" t="inlineStr">
        <is>
          <t>EF-ES-1-1-4</t>
        </is>
      </c>
      <c r="B43" s="34" t="inlineStr">
        <is>
          <t xml:space="preserve">dont Médicaments (y compris en HAD) et DMI en sus </t>
        </is>
      </c>
      <c r="C43" s="277" t="n">
        <v>1014.27</v>
      </c>
      <c r="D43" s="277" t="n">
        <v>1171.45</v>
      </c>
      <c r="E43" s="277" t="n">
        <v>1326.95</v>
      </c>
      <c r="F43" s="209" t="n">
        <v>0.1327414742413248</v>
      </c>
      <c r="G43" s="209" t="n">
        <v>0.1277170983737834</v>
      </c>
      <c r="H43" s="281" t="n">
        <v>7909.92</v>
      </c>
      <c r="I43" s="281" t="n">
        <v>9047.889999999999</v>
      </c>
      <c r="J43" s="281" t="n">
        <v>10389.76</v>
      </c>
      <c r="K43" s="153" t="n">
        <v>0.1483075059489009</v>
      </c>
    </row>
    <row r="44">
      <c r="A44" s="136" t="inlineStr">
        <is>
          <t>EF-ES-1-1-5</t>
        </is>
      </c>
      <c r="B44" s="34" t="inlineStr">
        <is>
          <t>dont Forfaits annuels(CPO, FAG,FAI,IFAQ) et dotations (populationnelles urgences)</t>
        </is>
      </c>
      <c r="C44" s="277" t="n">
        <v>355.55</v>
      </c>
      <c r="D44" s="277" t="n">
        <v>411.95</v>
      </c>
      <c r="E44" s="277" t="n">
        <v>445.33</v>
      </c>
      <c r="F44" s="209" t="n">
        <v>0.08102925112270906</v>
      </c>
      <c r="G44" s="209" t="n">
        <v>0.1134361738439358</v>
      </c>
      <c r="H44" s="281" t="n">
        <v>3163.17</v>
      </c>
      <c r="I44" s="281" t="n">
        <v>3667.4</v>
      </c>
      <c r="J44" s="281" t="n">
        <v>3925.82</v>
      </c>
      <c r="K44" s="153" t="n">
        <v>0.07046408900038176</v>
      </c>
    </row>
    <row r="45">
      <c r="A45" s="136" t="inlineStr">
        <is>
          <t>EF-ES-1-1-5-1</t>
        </is>
      </c>
      <c r="B45" s="285" t="inlineStr">
        <is>
          <t xml:space="preserve">      dont Incitation financière à l'amélioration de la qualité (IFAQ)</t>
        </is>
      </c>
      <c r="C45" s="287" t="n">
        <v>46.07</v>
      </c>
      <c r="D45" s="287" t="n">
        <v>59.39</v>
      </c>
      <c r="E45" s="287" t="n">
        <v>63.92</v>
      </c>
      <c r="F45" s="283" t="n">
        <v>0.07627546725037887</v>
      </c>
      <c r="G45" s="283" t="n">
        <v>0.1299424691508609</v>
      </c>
      <c r="H45" s="288" t="n">
        <v>376.48</v>
      </c>
      <c r="I45" s="288" t="n">
        <v>486.95</v>
      </c>
      <c r="J45" s="288" t="n">
        <v>491.91</v>
      </c>
      <c r="K45" s="284" t="n">
        <v>0.01018585070335771</v>
      </c>
    </row>
    <row r="46">
      <c r="A46" s="136" t="inlineStr">
        <is>
          <t>EF-ES-1-1-6</t>
        </is>
      </c>
      <c r="B46" s="34" t="inlineStr">
        <is>
          <t>dont MIGAC MCO (hors FIR)</t>
        </is>
      </c>
      <c r="C46" s="277" t="n">
        <v>1303.11</v>
      </c>
      <c r="D46" s="277" t="n">
        <v>1286.53</v>
      </c>
      <c r="E46" s="277" t="n">
        <v>1240.11</v>
      </c>
      <c r="F46" s="209" t="n">
        <v>-0.03608155270378466</v>
      </c>
      <c r="G46" s="209" t="n">
        <v>0.1093552141937532</v>
      </c>
      <c r="H46" s="281" t="n">
        <v>11989.34</v>
      </c>
      <c r="I46" s="281" t="n">
        <v>11625.92</v>
      </c>
      <c r="J46" s="281" t="n">
        <v>11340.2</v>
      </c>
      <c r="K46" s="153" t="n">
        <v>-0.0245761195673116</v>
      </c>
    </row>
    <row r="47">
      <c r="A47" s="136" t="inlineStr">
        <is>
          <t>EF-ES-1-1-7</t>
        </is>
      </c>
      <c r="B47" s="34" t="inlineStr">
        <is>
          <t>dont activité MCO non soumise à la T2A</t>
        </is>
      </c>
      <c r="C47" s="277" t="n">
        <v>0</v>
      </c>
      <c r="D47" s="277" t="n">
        <v>0</v>
      </c>
      <c r="E47" s="277" t="n">
        <v>0</v>
      </c>
      <c r="F47" s="209" t="inlineStr"/>
      <c r="G47" s="209" t="n">
        <v>0</v>
      </c>
      <c r="H47" s="281" t="n">
        <v>270.29</v>
      </c>
      <c r="I47" s="281" t="n">
        <v>269.74</v>
      </c>
      <c r="J47" s="281" t="n">
        <v>291.63</v>
      </c>
      <c r="K47" s="153" t="n">
        <v>0.08115222065692884</v>
      </c>
    </row>
    <row r="48">
      <c r="A48" s="292" t="inlineStr">
        <is>
          <t>EF-ES-1-1-9</t>
        </is>
      </c>
      <c r="B48" s="286" t="inlineStr">
        <is>
          <t>dont Hôpitaux de Proximité</t>
        </is>
      </c>
      <c r="C48" s="277" t="n">
        <v>54.55</v>
      </c>
      <c r="D48" s="277" t="n">
        <v>81.98</v>
      </c>
      <c r="E48" s="277" t="n">
        <v>91.06999999999999</v>
      </c>
      <c r="F48" s="209" t="n">
        <v>0.1108807026103926</v>
      </c>
      <c r="G48" s="209" t="n">
        <v>0.08041146086265506</v>
      </c>
      <c r="H48" s="281" t="n">
        <v>553.4</v>
      </c>
      <c r="I48" s="281" t="n">
        <v>966.25</v>
      </c>
      <c r="J48" s="281" t="n">
        <v>1132.55</v>
      </c>
      <c r="K48" s="153" t="n">
        <v>0.1721086675291073</v>
      </c>
    </row>
    <row r="49">
      <c r="A49" s="136" t="inlineStr">
        <is>
          <t>EF-ES-1-2</t>
        </is>
      </c>
      <c r="B49" s="38" t="inlineStr">
        <is>
          <t xml:space="preserve">dont activité de Soins de Suite et de Réadaptation (SSR) </t>
        </is>
      </c>
      <c r="C49" s="276" t="n">
        <v>1118.74</v>
      </c>
      <c r="D49" s="276" t="n">
        <v>1158.25</v>
      </c>
      <c r="E49" s="276" t="n">
        <v>1222.31</v>
      </c>
      <c r="F49" s="85" t="n">
        <v>0.05530757608461036</v>
      </c>
      <c r="G49" s="85" t="n">
        <v>0.1122784165960894</v>
      </c>
      <c r="H49" s="280" t="n">
        <v>9913.33</v>
      </c>
      <c r="I49" s="280" t="n">
        <v>10310.65</v>
      </c>
      <c r="J49" s="280" t="n">
        <v>10886.42</v>
      </c>
      <c r="K49" s="152" t="n">
        <v>0.05584226018728213</v>
      </c>
    </row>
    <row r="50">
      <c r="A50" s="136" t="inlineStr">
        <is>
          <t>EF-ES-1-2-2</t>
        </is>
      </c>
      <c r="B50" s="34" t="inlineStr">
        <is>
          <t>dont MIGAC SSR</t>
        </is>
      </c>
      <c r="C50" s="277" t="n">
        <v>81.22</v>
      </c>
      <c r="D50" s="277" t="n">
        <v>77.22</v>
      </c>
      <c r="E50" s="277" t="n">
        <v>92.44</v>
      </c>
      <c r="F50" s="209" t="n">
        <v>0.1970991970991971</v>
      </c>
      <c r="G50" s="209" t="n">
        <v>0.1474769068776823</v>
      </c>
      <c r="H50" s="281" t="n">
        <v>715.1</v>
      </c>
      <c r="I50" s="281" t="n">
        <v>513.76</v>
      </c>
      <c r="J50" s="281" t="n">
        <v>626.8099999999999</v>
      </c>
      <c r="K50" s="153" t="n">
        <v>0.2200443786982248</v>
      </c>
    </row>
    <row r="51">
      <c r="A51" s="136" t="inlineStr">
        <is>
          <t>EF-ES-1-2-3</t>
        </is>
      </c>
      <c r="B51" s="34" t="inlineStr">
        <is>
          <t>dont Dotation Modulée à l'Activité SSR</t>
        </is>
      </c>
      <c r="C51" s="277" t="n">
        <v>99.38</v>
      </c>
      <c r="D51" s="277" t="n">
        <v>101.01</v>
      </c>
      <c r="E51" s="277" t="n">
        <v>105.39</v>
      </c>
      <c r="F51" s="40" t="n">
        <v>0.04336204336204331</v>
      </c>
      <c r="G51" s="40" t="n">
        <v>0.1097892554665444</v>
      </c>
      <c r="H51" s="281" t="n">
        <v>881.3200000000001</v>
      </c>
      <c r="I51" s="281" t="n">
        <v>896.08</v>
      </c>
      <c r="J51" s="281" t="n">
        <v>959.9299999999999</v>
      </c>
      <c r="K51" s="150" t="n">
        <v>0.07125479867868929</v>
      </c>
    </row>
    <row r="52">
      <c r="A52" s="136" t="inlineStr">
        <is>
          <t>EF-ES-1-2-4</t>
        </is>
      </c>
      <c r="B52" s="34" t="inlineStr">
        <is>
          <t>dont IFAQ SSR</t>
        </is>
      </c>
      <c r="C52" s="277" t="n">
        <v>8.130000000000001</v>
      </c>
      <c r="D52" s="277" t="n">
        <v>11.29</v>
      </c>
      <c r="E52" s="277" t="n">
        <v>10.58</v>
      </c>
      <c r="F52" s="40" t="n">
        <v>-0.06288751107174483</v>
      </c>
      <c r="G52" s="40" t="n">
        <v>0.1159452054794521</v>
      </c>
      <c r="H52" s="281" t="n">
        <v>71.09999999999999</v>
      </c>
      <c r="I52" s="281" t="n">
        <v>95.68000000000001</v>
      </c>
      <c r="J52" s="281" t="n">
        <v>91.25</v>
      </c>
      <c r="K52" s="150" t="n">
        <v>-0.04630016722408033</v>
      </c>
    </row>
    <row r="53">
      <c r="A53" s="136" t="inlineStr">
        <is>
          <t>EF-ES-1-3</t>
        </is>
      </c>
      <c r="B53" s="38" t="inlineStr">
        <is>
          <t>dont activité de psychiatrie (PSY)</t>
        </is>
      </c>
      <c r="C53" s="276" t="n">
        <v>1290.96</v>
      </c>
      <c r="D53" s="276" t="n">
        <v>1380.09</v>
      </c>
      <c r="E53" s="276" t="n">
        <v>1457.7</v>
      </c>
      <c r="F53" s="85" t="n">
        <v>0.05623546290459328</v>
      </c>
      <c r="G53" s="85" t="n">
        <v>0.1174370257343137</v>
      </c>
      <c r="H53" s="280" t="n">
        <v>10942.09</v>
      </c>
      <c r="I53" s="280" t="n">
        <v>11705.84</v>
      </c>
      <c r="J53" s="280" t="n">
        <v>12412.61</v>
      </c>
      <c r="K53" s="152" t="n">
        <v>0.06037755513487288</v>
      </c>
    </row>
    <row r="54">
      <c r="A54" s="136" t="inlineStr">
        <is>
          <t>EF-ES-1-4</t>
        </is>
      </c>
      <c r="B54" s="38" t="inlineStr">
        <is>
          <t>dont activités de soins de longue durée (SLD)</t>
        </is>
      </c>
      <c r="C54" s="276" t="n">
        <v>147.15</v>
      </c>
      <c r="D54" s="276" t="n">
        <v>156.02</v>
      </c>
      <c r="E54" s="276" t="n">
        <v>164.13</v>
      </c>
      <c r="F54" s="85" t="n">
        <v>0.0519805153185488</v>
      </c>
      <c r="G54" s="85" t="n">
        <v>0.122834327453431</v>
      </c>
      <c r="H54" s="222" t="n">
        <v>1193.82</v>
      </c>
      <c r="I54" s="222" t="n">
        <v>1267.3</v>
      </c>
      <c r="J54" s="222" t="n">
        <v>1336.19</v>
      </c>
      <c r="K54" s="152" t="n">
        <v>0.05435966227412618</v>
      </c>
    </row>
    <row r="55">
      <c r="A55" s="136" t="inlineStr">
        <is>
          <t>EF-ES-1-5</t>
        </is>
      </c>
      <c r="B55" s="38" t="inlineStr">
        <is>
          <t>dont activités dispensées par les établissements de santé Hors Région</t>
        </is>
      </c>
      <c r="C55" s="276" t="n">
        <v>0</v>
      </c>
      <c r="D55" s="276" t="n">
        <v>0</v>
      </c>
      <c r="E55" s="276" t="n">
        <v>0</v>
      </c>
      <c r="F55" s="189" t="inlineStr"/>
      <c r="G55" s="85" t="n">
        <v>0</v>
      </c>
      <c r="H55" s="222" t="n">
        <v>448.76</v>
      </c>
      <c r="I55" s="222" t="n">
        <v>415.94</v>
      </c>
      <c r="J55" s="222" t="n">
        <v>420.29</v>
      </c>
      <c r="K55" s="152" t="n">
        <v>0.01045823916911099</v>
      </c>
    </row>
    <row r="56">
      <c r="B56" s="2" t="n"/>
      <c r="C56" s="26" t="n"/>
      <c r="D56" s="26" t="n"/>
      <c r="E56" s="26" t="n"/>
      <c r="F56" s="26" t="n"/>
      <c r="G56" s="26" t="n"/>
      <c r="H56" s="154" t="n"/>
      <c r="I56" s="154" t="n"/>
      <c r="J56" s="154" t="n"/>
      <c r="K56" s="154" t="n"/>
    </row>
    <row r="57" ht="10.5" customHeight="1">
      <c r="B57" s="49" t="n"/>
      <c r="C57" s="80" t="n"/>
      <c r="D57" s="80" t="n"/>
      <c r="E57" s="80" t="n"/>
      <c r="F57" s="80" t="n"/>
      <c r="G57" s="80" t="n"/>
      <c r="H57" s="80" t="n"/>
      <c r="I57" s="80" t="n"/>
      <c r="J57" s="80" t="n"/>
      <c r="K57" s="80" t="n"/>
    </row>
    <row r="58" ht="51.75" customHeight="1">
      <c r="B58" s="337" t="n"/>
    </row>
    <row r="59" ht="23.25" customHeight="1">
      <c r="B59" s="336" t="inlineStr">
        <is>
          <t>PRESENTATION DES DEPENSES PAR CATEGORIE D'ETABLISSEMENTS (ex-DG/DAF)</t>
        </is>
      </c>
    </row>
    <row r="60" ht="12.75" customHeight="1">
      <c r="B60" s="49" t="n"/>
      <c r="C60" s="80" t="n"/>
      <c r="D60" s="80" t="n"/>
      <c r="E60" s="80" t="n"/>
      <c r="F60" s="80" t="n"/>
      <c r="G60" s="80" t="n"/>
      <c r="H60" s="80" t="n"/>
      <c r="I60" s="80" t="n"/>
      <c r="J60" s="80" t="n"/>
      <c r="K60" s="80" t="n"/>
    </row>
    <row r="61" ht="56.25" customHeight="1">
      <c r="B61" s="199" t="n"/>
      <c r="C61" s="354">
        <f>"Réalisé année 2021 (M€)"</f>
        <v/>
      </c>
      <c r="D61" s="354">
        <f>"Réalisé année 2022 (M€)"</f>
        <v/>
      </c>
      <c r="E61" s="354">
        <f>"Réalisé année 2023 (M€)"</f>
        <v/>
      </c>
      <c r="F61" s="351">
        <f>"Variation 2022/2023"</f>
        <v/>
      </c>
      <c r="G61" s="351" t="inlineStr">
        <is>
          <t>Part dans dépenses nationales</t>
        </is>
      </c>
      <c r="H61" s="355">
        <f>"Réalisé Nat. année 2021 (M€)"</f>
        <v/>
      </c>
      <c r="I61" s="355">
        <f>"Réalisé Nat. année 2022 (M€)"</f>
        <v/>
      </c>
      <c r="J61" s="355">
        <f>"Réalisé Nat. année2023 (M€)"</f>
        <v/>
      </c>
      <c r="K61" s="352">
        <f>"Variation 2022/2023"</f>
        <v/>
      </c>
    </row>
    <row r="62" ht="8.25" customHeight="1">
      <c r="B62" s="19" t="n"/>
      <c r="C62" s="362" t="n"/>
      <c r="D62" s="360" t="n"/>
      <c r="E62" s="360" t="n"/>
      <c r="F62" s="362" t="n"/>
      <c r="G62" s="360" t="n"/>
      <c r="H62" s="361" t="n"/>
      <c r="I62" s="361" t="n"/>
      <c r="J62" s="361" t="n"/>
      <c r="K62" s="361" t="n"/>
    </row>
    <row r="63">
      <c r="A63" s="135" t="inlineStr">
        <is>
          <t>EF-ES-1</t>
        </is>
      </c>
      <c r="B63" s="43" t="inlineStr">
        <is>
          <t>Dépenses des CHU - hors FIR</t>
        </is>
      </c>
      <c r="C63" s="229" t="n">
        <v>3556.39</v>
      </c>
      <c r="D63" s="230" t="n">
        <v>3715</v>
      </c>
      <c r="E63" s="230" t="n">
        <v>3947.19</v>
      </c>
      <c r="F63" s="196" t="n">
        <v>0.06250067294751011</v>
      </c>
      <c r="G63" s="192" t="n">
        <v>0.1347546470533612</v>
      </c>
      <c r="H63" s="221" t="n">
        <v>26792.92</v>
      </c>
      <c r="I63" s="221" t="n">
        <v>27904.08</v>
      </c>
      <c r="J63" s="221" t="n">
        <v>29291.68</v>
      </c>
      <c r="K63" s="190" t="n">
        <v>0.04972749504731919</v>
      </c>
    </row>
    <row r="64">
      <c r="A64" s="136" t="inlineStr">
        <is>
          <t>EF-ES-1-1</t>
        </is>
      </c>
      <c r="B64" s="38" t="inlineStr">
        <is>
          <t>dont activités de médecine, chirurgie et obstétrique (MCO)-hors FIR</t>
        </is>
      </c>
      <c r="C64" s="231" t="n">
        <v>3263.15</v>
      </c>
      <c r="D64" s="231" t="n">
        <v>3417.74</v>
      </c>
      <c r="E64" s="231" t="n">
        <v>3616.14</v>
      </c>
      <c r="F64" s="85" t="n">
        <v>0.05805005647006505</v>
      </c>
      <c r="G64" s="85" t="n">
        <v>0.1345698694246468</v>
      </c>
      <c r="H64" s="222" t="n">
        <v>24649.67</v>
      </c>
      <c r="I64" s="222" t="n">
        <v>25654.66</v>
      </c>
      <c r="J64" s="222" t="n">
        <v>26871.84</v>
      </c>
      <c r="K64" s="152" t="n">
        <v>0.04744479170645802</v>
      </c>
    </row>
    <row r="65" ht="47.25" customHeight="1">
      <c r="A65" s="136" t="inlineStr">
        <is>
          <t>EF-ES-1-1-1</t>
        </is>
      </c>
      <c r="B65" s="34" t="inlineStr">
        <is>
          <t>dont forfaits par séjours/séances (GHS + Suppléments + forfaits de dialyse+ forfaits Maladies Chroniques  + prestation PO)+
          consultations, actes externes, SEH, IVG, ATU/FFM, Autres</t>
        </is>
      </c>
      <c r="C65" s="232" t="n">
        <v>2000.25</v>
      </c>
      <c r="D65" s="232" t="n">
        <v>2067.82</v>
      </c>
      <c r="E65" s="232" t="n">
        <v>2165.04</v>
      </c>
      <c r="F65" s="209" t="n">
        <v>0.04701569769128831</v>
      </c>
      <c r="G65" s="209" t="n">
        <v>0.1371174083325311</v>
      </c>
      <c r="H65" s="223" t="n">
        <v>14831.03</v>
      </c>
      <c r="I65" s="223" t="n">
        <v>15247.31</v>
      </c>
      <c r="J65" s="223" t="n">
        <v>15789.68</v>
      </c>
      <c r="K65" s="153" t="n">
        <v>0.03557152048459701</v>
      </c>
    </row>
    <row r="66">
      <c r="A66" s="136" t="inlineStr">
        <is>
          <t>EF-ES-1-1-3</t>
        </is>
      </c>
      <c r="B66" s="34" t="inlineStr">
        <is>
          <t>dont Groupe Homogène de Tarifs (GHT : Activité en HAD)</t>
        </is>
      </c>
      <c r="C66" s="232" t="n">
        <v>5.33</v>
      </c>
      <c r="D66" s="232" t="n">
        <v>5.47</v>
      </c>
      <c r="E66" s="232" t="n">
        <v>5.59</v>
      </c>
      <c r="F66" s="209" t="n">
        <v>0.02193784277879344</v>
      </c>
      <c r="G66" s="209" t="n">
        <v>0.05188898171354311</v>
      </c>
      <c r="H66" s="223" t="n">
        <v>101.3</v>
      </c>
      <c r="I66" s="223" t="n">
        <v>102.44</v>
      </c>
      <c r="J66" s="223" t="n">
        <v>107.73</v>
      </c>
      <c r="K66" s="153" t="n">
        <v>0.05163998438110119</v>
      </c>
    </row>
    <row r="67">
      <c r="A67" s="136" t="inlineStr">
        <is>
          <t>EF-ES-1-1-4</t>
        </is>
      </c>
      <c r="B67" s="34" t="inlineStr">
        <is>
          <t xml:space="preserve">dont Médicaments (y compris en HAD) et DMI en sus </t>
        </is>
      </c>
      <c r="C67" s="232" t="n">
        <v>411.51</v>
      </c>
      <c r="D67" s="232" t="n">
        <v>497.05</v>
      </c>
      <c r="E67" s="232" t="n">
        <v>571.25</v>
      </c>
      <c r="F67" s="209" t="n">
        <v>0.1492807564631325</v>
      </c>
      <c r="G67" s="209" t="n">
        <v>0.1492075349478655</v>
      </c>
      <c r="H67" s="223" t="n">
        <v>2837.13</v>
      </c>
      <c r="I67" s="223" t="n">
        <v>3266.51</v>
      </c>
      <c r="J67" s="223" t="n">
        <v>3828.56</v>
      </c>
      <c r="K67" s="153" t="n">
        <v>0.1720643745159206</v>
      </c>
    </row>
    <row r="68">
      <c r="A68" s="136" t="inlineStr">
        <is>
          <t>EF-ES-1-1-5</t>
        </is>
      </c>
      <c r="B68" s="34" t="inlineStr">
        <is>
          <t>dont Forfaits annuels(CPO, FAG,FAI,IFAQ) et dotations (populationnelles urgences)</t>
        </is>
      </c>
      <c r="C68" s="232" t="n">
        <v>115.41</v>
      </c>
      <c r="D68" s="232" t="n">
        <v>134.28</v>
      </c>
      <c r="E68" s="232" t="n">
        <v>145.64</v>
      </c>
      <c r="F68" s="209" t="n">
        <v>0.08459934465296384</v>
      </c>
      <c r="G68" s="209" t="n">
        <v>0.1316793548037106</v>
      </c>
      <c r="H68" s="223" t="n">
        <v>880.59</v>
      </c>
      <c r="I68" s="223" t="n">
        <v>1037.04</v>
      </c>
      <c r="J68" s="223" t="n">
        <v>1106.02</v>
      </c>
      <c r="K68" s="153" t="n">
        <v>0.0665162385250328</v>
      </c>
    </row>
    <row r="69">
      <c r="A69" s="136" t="inlineStr">
        <is>
          <t>EF-ES-1-1-5-1</t>
        </is>
      </c>
      <c r="B69" s="285" t="inlineStr">
        <is>
          <t xml:space="preserve">      dont Incitation financière à l'amélioration de la qualité (IFAQ)</t>
        </is>
      </c>
      <c r="C69" s="287" t="n">
        <v>14.53</v>
      </c>
      <c r="D69" s="287" t="n">
        <v>19.88</v>
      </c>
      <c r="E69" s="287" t="n">
        <v>21.61</v>
      </c>
      <c r="F69" s="283" t="n">
        <v>0.08702213279678071</v>
      </c>
      <c r="G69" s="283" t="n">
        <v>0.1551996552714737</v>
      </c>
      <c r="H69" s="288" t="n">
        <v>104.82</v>
      </c>
      <c r="I69" s="288" t="n">
        <v>140.21</v>
      </c>
      <c r="J69" s="288" t="n">
        <v>139.24</v>
      </c>
      <c r="K69" s="284" t="n">
        <v>-0.006918194137365372</v>
      </c>
    </row>
    <row r="70">
      <c r="A70" s="136" t="inlineStr">
        <is>
          <t>EF-ES-1-1-6</t>
        </is>
      </c>
      <c r="B70" s="34" t="inlineStr">
        <is>
          <t>dont MIGAC MCO (hors FIR)</t>
        </is>
      </c>
      <c r="C70" s="232" t="n">
        <v>730.66</v>
      </c>
      <c r="D70" s="232" t="n">
        <v>713.12</v>
      </c>
      <c r="E70" s="232" t="n">
        <v>728.63</v>
      </c>
      <c r="F70" s="209" t="n">
        <v>0.02174949517612743</v>
      </c>
      <c r="G70" s="209" t="n">
        <v>0.1208999256643746</v>
      </c>
      <c r="H70" s="223" t="n">
        <v>5999.62</v>
      </c>
      <c r="I70" s="223" t="n">
        <v>5988.98</v>
      </c>
      <c r="J70" s="223" t="n">
        <v>6026.72</v>
      </c>
      <c r="K70" s="153" t="n">
        <v>0.006301573890712724</v>
      </c>
    </row>
    <row r="71">
      <c r="A71" s="136" t="inlineStr">
        <is>
          <t>EF-ES-1-1-7</t>
        </is>
      </c>
      <c r="B71" s="34" t="inlineStr">
        <is>
          <t>dont activité MCO non soumise à la T2A</t>
        </is>
      </c>
      <c r="C71" s="232" t="n">
        <v>0</v>
      </c>
      <c r="D71" s="232" t="n">
        <v>0</v>
      </c>
      <c r="E71" s="232" t="n">
        <v>0</v>
      </c>
      <c r="F71" s="209" t="inlineStr"/>
      <c r="G71" s="209" t="inlineStr"/>
      <c r="H71" s="223" t="n">
        <v>0</v>
      </c>
      <c r="I71" s="223" t="n">
        <v>0</v>
      </c>
      <c r="J71" s="223" t="n">
        <v>0</v>
      </c>
      <c r="K71" s="153" t="inlineStr"/>
    </row>
    <row r="72">
      <c r="A72" s="292" t="inlineStr">
        <is>
          <t>EF-ES-1-1-9</t>
        </is>
      </c>
      <c r="B72" s="286" t="inlineStr">
        <is>
          <t>dont Hôpitaux de Proximité</t>
        </is>
      </c>
      <c r="C72" s="232" t="n">
        <v>0</v>
      </c>
      <c r="D72" s="232" t="n">
        <v>0</v>
      </c>
      <c r="E72" s="232" t="n">
        <v>0</v>
      </c>
      <c r="F72" s="209" t="inlineStr"/>
      <c r="G72" s="209" t="n">
        <v>0</v>
      </c>
      <c r="H72" s="223" t="n">
        <v>0</v>
      </c>
      <c r="I72" s="223" t="n">
        <v>12.38</v>
      </c>
      <c r="J72" s="223" t="n">
        <v>13.13</v>
      </c>
      <c r="K72" s="153" t="n">
        <v>0.06058158319870759</v>
      </c>
    </row>
    <row r="73">
      <c r="A73" s="136" t="inlineStr">
        <is>
          <t>EF-ES-1-2</t>
        </is>
      </c>
      <c r="B73" s="38" t="inlineStr">
        <is>
          <t>dont activité de soins de suite et de réadaptation (SSR)</t>
        </is>
      </c>
      <c r="C73" s="231" t="n">
        <v>145.46</v>
      </c>
      <c r="D73" s="231" t="n">
        <v>148.4</v>
      </c>
      <c r="E73" s="231" t="n">
        <v>156.66</v>
      </c>
      <c r="F73" s="85" t="n">
        <v>0.05566037735849051</v>
      </c>
      <c r="G73" s="85" t="n">
        <v>0.1316592290043617</v>
      </c>
      <c r="H73" s="222" t="n">
        <v>1085.01</v>
      </c>
      <c r="I73" s="222" t="n">
        <v>1135.52</v>
      </c>
      <c r="J73" s="222" t="n">
        <v>1189.89</v>
      </c>
      <c r="K73" s="152" t="n">
        <v>0.04788114696350581</v>
      </c>
    </row>
    <row r="74">
      <c r="A74" s="136" t="inlineStr">
        <is>
          <t>EF-ES-1-2-2</t>
        </is>
      </c>
      <c r="B74" s="34" t="inlineStr">
        <is>
          <t>dont MIGAC SSR</t>
        </is>
      </c>
      <c r="C74" s="232" t="n">
        <v>9.15</v>
      </c>
      <c r="D74" s="232" t="n">
        <v>8.32</v>
      </c>
      <c r="E74" s="232" t="n">
        <v>15.62</v>
      </c>
      <c r="F74" s="209" t="n">
        <v>0.877403846153846</v>
      </c>
      <c r="G74" s="209" t="n">
        <v>0.4263100436681223</v>
      </c>
      <c r="H74" s="223" t="n">
        <v>36.25</v>
      </c>
      <c r="I74" s="223" t="n">
        <v>33.47</v>
      </c>
      <c r="J74" s="223" t="n">
        <v>36.64</v>
      </c>
      <c r="K74" s="153" t="n">
        <v>0.09471168210337622</v>
      </c>
    </row>
    <row r="75">
      <c r="A75" s="136" t="inlineStr">
        <is>
          <t>EF-ES-1-2-3</t>
        </is>
      </c>
      <c r="B75" s="34" t="inlineStr">
        <is>
          <t>dont Dotation Modulée à l'Activité SSR</t>
        </is>
      </c>
      <c r="C75" s="277" t="n">
        <v>11.16</v>
      </c>
      <c r="D75" s="277" t="n">
        <v>11.14</v>
      </c>
      <c r="E75" s="277" t="n">
        <v>10.98</v>
      </c>
      <c r="F75" s="40" t="n">
        <v>-0.01436265709156195</v>
      </c>
      <c r="G75" s="40" t="n">
        <v>0.1128352687288049</v>
      </c>
      <c r="H75" s="281" t="n">
        <v>90.47</v>
      </c>
      <c r="I75" s="281" t="n">
        <v>91.13</v>
      </c>
      <c r="J75" s="281" t="n">
        <v>97.31</v>
      </c>
      <c r="K75" s="150" t="n">
        <v>0.06781520904202795</v>
      </c>
    </row>
    <row r="76">
      <c r="A76" s="136" t="inlineStr">
        <is>
          <t>EF-ES-1-2-4</t>
        </is>
      </c>
      <c r="B76" s="34" t="inlineStr">
        <is>
          <t>dont IFAQ SSR</t>
        </is>
      </c>
      <c r="C76" s="277" t="n">
        <v>0.93</v>
      </c>
      <c r="D76" s="277" t="n">
        <v>1.31</v>
      </c>
      <c r="E76" s="277" t="n">
        <v>1.12</v>
      </c>
      <c r="F76" s="40" t="n">
        <v>-0.1450381679389313</v>
      </c>
      <c r="G76" s="40" t="n">
        <v>0.1359223300970874</v>
      </c>
      <c r="H76" s="281" t="n">
        <v>6.61</v>
      </c>
      <c r="I76" s="281" t="n">
        <v>9.69</v>
      </c>
      <c r="J76" s="281" t="n">
        <v>8.24</v>
      </c>
      <c r="K76" s="150" t="n">
        <v>-0.1496388028895768</v>
      </c>
    </row>
    <row r="77">
      <c r="A77" s="136" t="inlineStr">
        <is>
          <t>EF-ES-1-3</t>
        </is>
      </c>
      <c r="B77" s="38" t="inlineStr">
        <is>
          <t>dont activité de psychiatrie ( PSY)</t>
        </is>
      </c>
      <c r="C77" s="231" t="n">
        <v>113.63</v>
      </c>
      <c r="D77" s="231" t="n">
        <v>113.32</v>
      </c>
      <c r="E77" s="231" t="n">
        <v>136.79</v>
      </c>
      <c r="F77" s="85" t="n">
        <v>0.2071126014825274</v>
      </c>
      <c r="G77" s="85" t="n">
        <v>0.1442171850289931</v>
      </c>
      <c r="H77" s="222" t="n">
        <v>794.24</v>
      </c>
      <c r="I77" s="222" t="n">
        <v>848.1900000000001</v>
      </c>
      <c r="J77" s="222" t="n">
        <v>948.5</v>
      </c>
      <c r="K77" s="152" t="n">
        <v>0.1182635965998184</v>
      </c>
    </row>
    <row r="78">
      <c r="A78" s="136" t="inlineStr">
        <is>
          <t>EF-ES-1-4</t>
        </is>
      </c>
      <c r="B78" s="200" t="inlineStr">
        <is>
          <t>dont activité Soins de longue durée (SLD)</t>
        </is>
      </c>
      <c r="C78" s="231" t="n">
        <v>34.16</v>
      </c>
      <c r="D78" s="231" t="n">
        <v>35.53</v>
      </c>
      <c r="E78" s="233" t="n">
        <v>37.59</v>
      </c>
      <c r="F78" s="85" t="n">
        <v>0.05797917253025618</v>
      </c>
      <c r="G78" s="194" t="n">
        <v>0.1335583585006218</v>
      </c>
      <c r="H78" s="222" t="n">
        <v>263.99</v>
      </c>
      <c r="I78" s="224" t="n">
        <v>265.72</v>
      </c>
      <c r="J78" s="224" t="n">
        <v>281.45</v>
      </c>
      <c r="K78" s="152" t="n">
        <v>0.05919765166340494</v>
      </c>
    </row>
    <row r="79" ht="8.25" customHeight="1">
      <c r="C79" s="363" t="n"/>
      <c r="D79" s="363" t="n"/>
      <c r="E79" s="347" t="n"/>
      <c r="F79" s="363" t="n"/>
      <c r="G79" s="347" t="n"/>
      <c r="H79" s="195" t="n"/>
      <c r="I79" s="83" t="n"/>
      <c r="J79" s="83" t="n"/>
      <c r="K79" s="195" t="n"/>
    </row>
    <row r="80" ht="56.25" customHeight="1">
      <c r="B80" s="199" t="n"/>
      <c r="C80" s="354">
        <f>"Réalisé année 2021 (M€)"</f>
        <v/>
      </c>
      <c r="D80" s="354">
        <f>"Réalisé année 2022 (M€)"</f>
        <v/>
      </c>
      <c r="E80" s="354">
        <f>"Réalisé année 2023 (M€)"</f>
        <v/>
      </c>
      <c r="F80" s="351">
        <f>"Variation 2022/2023"</f>
        <v/>
      </c>
      <c r="G80" s="351" t="inlineStr">
        <is>
          <t>Part dans dépenses nationales</t>
        </is>
      </c>
      <c r="H80" s="355">
        <f>"Réalisé Nat. année 2021 (M€)"</f>
        <v/>
      </c>
      <c r="I80" s="355">
        <f>"Réalisé Nat. année 2022 (M€)"</f>
        <v/>
      </c>
      <c r="J80" s="355">
        <f>"Réalisé Nat. année2023 (M€)"</f>
        <v/>
      </c>
      <c r="K80" s="352">
        <f>"Variation 2022/2023"</f>
        <v/>
      </c>
    </row>
    <row r="81" ht="11.25" customHeight="1">
      <c r="B81" s="19" t="n"/>
      <c r="C81" s="362" t="n"/>
      <c r="D81" s="360" t="n"/>
      <c r="E81" s="360" t="n"/>
      <c r="F81" s="360" t="n"/>
      <c r="G81" s="360" t="n"/>
      <c r="H81" s="360" t="n"/>
      <c r="I81" s="362" t="n"/>
      <c r="J81" s="360" t="n"/>
      <c r="K81" s="360" t="n"/>
    </row>
    <row r="82">
      <c r="A82" s="135" t="inlineStr">
        <is>
          <t>EF-ES-1</t>
        </is>
      </c>
      <c r="B82" s="43" t="inlineStr">
        <is>
          <t>Dépenses des CH - hors FIR</t>
        </is>
      </c>
      <c r="C82" s="229" t="n">
        <v>4426.47</v>
      </c>
      <c r="D82" s="230" t="n">
        <v>4576.14</v>
      </c>
      <c r="E82" s="230" t="n">
        <v>4776.77</v>
      </c>
      <c r="F82" s="192" t="n">
        <v>0.0438426271923499</v>
      </c>
      <c r="G82" s="192" t="n">
        <v>0.1135790169485077</v>
      </c>
      <c r="H82" s="225" t="n">
        <v>38676.45</v>
      </c>
      <c r="I82" s="226" t="n">
        <v>40075.37</v>
      </c>
      <c r="J82" s="221" t="n">
        <v>42056.8</v>
      </c>
      <c r="K82" s="190" t="n">
        <v>0.04944258780393045</v>
      </c>
    </row>
    <row r="83">
      <c r="A83" s="136" t="inlineStr">
        <is>
          <t>EF-ES-1-1</t>
        </is>
      </c>
      <c r="B83" s="38" t="inlineStr">
        <is>
          <t>dont activités de médecine, chirurgie et obstétrique (MCO)-hors FIR</t>
        </is>
      </c>
      <c r="C83" s="231" t="n">
        <v>3289.34</v>
      </c>
      <c r="D83" s="231" t="n">
        <v>3363.61</v>
      </c>
      <c r="E83" s="231" t="n">
        <v>3492.97</v>
      </c>
      <c r="F83" s="85" t="n">
        <v>0.0384586798112741</v>
      </c>
      <c r="G83" s="85" t="n">
        <v>0.1197860636137019</v>
      </c>
      <c r="H83" s="222" t="n">
        <v>27230.23</v>
      </c>
      <c r="I83" s="222" t="n">
        <v>27946.09</v>
      </c>
      <c r="J83" s="222" t="n">
        <v>29160.07</v>
      </c>
      <c r="K83" s="152" t="n">
        <v>0.04344006621319833</v>
      </c>
    </row>
    <row r="84" ht="47.25" customHeight="1">
      <c r="A84" s="136" t="inlineStr">
        <is>
          <t>EF-ES-1-1-1</t>
        </is>
      </c>
      <c r="B84" s="34" t="inlineStr">
        <is>
          <t>dont forfaits par séjours/séances (GHS + Suppléments + forfaits de dialyse+ forfaits Maladies Chroniques  + prestation PO)+
          consultations, actes externes, SEH, IVG, ATU/FFM, Autres</t>
        </is>
      </c>
      <c r="C84" s="232" t="n">
        <v>2289.95</v>
      </c>
      <c r="D84" s="232" t="n">
        <v>2272.75</v>
      </c>
      <c r="E84" s="232" t="n">
        <v>2373.3</v>
      </c>
      <c r="F84" s="209" t="n">
        <v>0.04424155758442424</v>
      </c>
      <c r="G84" s="209" t="n">
        <v>0.1214121315955466</v>
      </c>
      <c r="H84" s="223" t="n">
        <v>18767.28</v>
      </c>
      <c r="I84" s="223" t="n">
        <v>18839.35</v>
      </c>
      <c r="J84" s="223" t="n">
        <v>19547.47</v>
      </c>
      <c r="K84" s="153" t="n">
        <v>0.03758728406234837</v>
      </c>
    </row>
    <row r="85">
      <c r="A85" s="136" t="inlineStr">
        <is>
          <t>EF-ES-1-1-3</t>
        </is>
      </c>
      <c r="B85" s="34" t="inlineStr">
        <is>
          <t>dont Groupe Homogène de Tarifs (GHT : Activité en HAD)</t>
        </is>
      </c>
      <c r="C85" s="232" t="n">
        <v>48.36</v>
      </c>
      <c r="D85" s="232" t="n">
        <v>50.82</v>
      </c>
      <c r="E85" s="232" t="n">
        <v>54.97</v>
      </c>
      <c r="F85" s="209" t="n">
        <v>0.08166076347894527</v>
      </c>
      <c r="G85" s="209" t="n">
        <v>0.2051655283096331</v>
      </c>
      <c r="H85" s="223" t="n">
        <v>239.97</v>
      </c>
      <c r="I85" s="223" t="n">
        <v>249.58</v>
      </c>
      <c r="J85" s="223" t="n">
        <v>267.93</v>
      </c>
      <c r="K85" s="153" t="n">
        <v>0.07352351951278145</v>
      </c>
    </row>
    <row r="86">
      <c r="A86" s="136" t="inlineStr">
        <is>
          <t>EF-ES-1-1-4</t>
        </is>
      </c>
      <c r="B86" s="34" t="inlineStr">
        <is>
          <t xml:space="preserve">dont Médicaments (y compris en HAD) et DMI en sus </t>
        </is>
      </c>
      <c r="C86" s="232" t="n">
        <v>290.06</v>
      </c>
      <c r="D86" s="232" t="n">
        <v>313.61</v>
      </c>
      <c r="E86" s="232" t="n">
        <v>347.62</v>
      </c>
      <c r="F86" s="209" t="n">
        <v>0.1084467969771372</v>
      </c>
      <c r="G86" s="209" t="n">
        <v>0.1295450903521292</v>
      </c>
      <c r="H86" s="223" t="n">
        <v>2067.32</v>
      </c>
      <c r="I86" s="223" t="n">
        <v>2367.29</v>
      </c>
      <c r="J86" s="223" t="n">
        <v>2683.39</v>
      </c>
      <c r="K86" s="153" t="n">
        <v>0.1335282115837096</v>
      </c>
    </row>
    <row r="87">
      <c r="A87" s="136" t="inlineStr">
        <is>
          <t>EF-ES-1-1-5</t>
        </is>
      </c>
      <c r="B87" s="34" t="inlineStr">
        <is>
          <t>dont Forfaits annuels(CPO, FAG,FAI,IFAQ) et dotations (populationnelles urgences)</t>
        </is>
      </c>
      <c r="C87" s="232" t="n">
        <v>192.29</v>
      </c>
      <c r="D87" s="232" t="n">
        <v>218.58</v>
      </c>
      <c r="E87" s="232" t="n">
        <v>237.32</v>
      </c>
      <c r="F87" s="209" t="n">
        <v>0.08573519992680016</v>
      </c>
      <c r="G87" s="209" t="n">
        <v>0.106998742092995</v>
      </c>
      <c r="H87" s="223" t="n">
        <v>1803.16</v>
      </c>
      <c r="I87" s="223" t="n">
        <v>2059.07</v>
      </c>
      <c r="J87" s="223" t="n">
        <v>2217.97</v>
      </c>
      <c r="K87" s="153" t="n">
        <v>0.07717076155740195</v>
      </c>
    </row>
    <row r="88">
      <c r="A88" s="136" t="inlineStr">
        <is>
          <t>EF-ES-1-1-5-1</t>
        </is>
      </c>
      <c r="B88" s="285" t="inlineStr">
        <is>
          <t xml:space="preserve">      dont Incitation financière à l'amélioration de la qualité (IFAQ)</t>
        </is>
      </c>
      <c r="C88" s="287" t="n">
        <v>15.55</v>
      </c>
      <c r="D88" s="287" t="n">
        <v>21.7</v>
      </c>
      <c r="E88" s="287" t="n">
        <v>22.72</v>
      </c>
      <c r="F88" s="283" t="n">
        <v>0.04700460829493086</v>
      </c>
      <c r="G88" s="283" t="n">
        <v>0.1327180325953619</v>
      </c>
      <c r="H88" s="288" t="n">
        <v>122.4</v>
      </c>
      <c r="I88" s="288" t="n">
        <v>173.33</v>
      </c>
      <c r="J88" s="288" t="n">
        <v>171.19</v>
      </c>
      <c r="K88" s="284" t="n">
        <v>-0.01234639127675541</v>
      </c>
    </row>
    <row r="89">
      <c r="A89" s="136" t="inlineStr">
        <is>
          <t>EF-ES-1-1-6</t>
        </is>
      </c>
      <c r="B89" s="34" t="inlineStr">
        <is>
          <t>dont MIGAC MCO (hors FIR)</t>
        </is>
      </c>
      <c r="C89" s="232" t="n">
        <v>418.02</v>
      </c>
      <c r="D89" s="232" t="n">
        <v>434.04</v>
      </c>
      <c r="E89" s="232" t="n">
        <v>397.57</v>
      </c>
      <c r="F89" s="209" t="n">
        <v>-0.08402451386968948</v>
      </c>
      <c r="G89" s="209" t="n">
        <v>0.1113644576035227</v>
      </c>
      <c r="H89" s="223" t="n">
        <v>3869.51</v>
      </c>
      <c r="I89" s="223" t="n">
        <v>3704.08</v>
      </c>
      <c r="J89" s="223" t="n">
        <v>3569.99</v>
      </c>
      <c r="K89" s="153" t="n">
        <v>-0.03620062201680313</v>
      </c>
    </row>
    <row r="90">
      <c r="A90" s="136" t="inlineStr">
        <is>
          <t>EF-ES-1-1-7</t>
        </is>
      </c>
      <c r="B90" s="34" t="inlineStr">
        <is>
          <t>dont activité MCO non soumise à la T2A</t>
        </is>
      </c>
      <c r="C90" s="232" t="n">
        <v>0</v>
      </c>
      <c r="D90" s="232" t="n">
        <v>0</v>
      </c>
      <c r="E90" s="232" t="n">
        <v>0</v>
      </c>
      <c r="F90" s="209" t="inlineStr"/>
      <c r="G90" s="209" t="n">
        <v>0</v>
      </c>
      <c r="H90" s="223" t="n">
        <v>11.78</v>
      </c>
      <c r="I90" s="223" t="n">
        <v>12.23</v>
      </c>
      <c r="J90" s="223" t="n">
        <v>12.71</v>
      </c>
      <c r="K90" s="153" t="n">
        <v>0.03924775143090764</v>
      </c>
    </row>
    <row r="91" ht="33.75" customHeight="1">
      <c r="A91" s="292" t="inlineStr">
        <is>
          <t>EF-ES-1-1-9</t>
        </is>
      </c>
      <c r="B91" s="286" t="inlineStr">
        <is>
          <t>dont Hôpitaux de Proximité</t>
        </is>
      </c>
      <c r="C91" s="232" t="n">
        <v>50.67</v>
      </c>
      <c r="D91" s="232" t="n">
        <v>73.81999999999999</v>
      </c>
      <c r="E91" s="232" t="n">
        <v>82.19</v>
      </c>
      <c r="F91" s="209" t="n">
        <v>0.1133839068003252</v>
      </c>
      <c r="G91" s="209" t="n">
        <v>0.09550202763156365</v>
      </c>
      <c r="H91" s="223" t="n">
        <v>471.21</v>
      </c>
      <c r="I91" s="223" t="n">
        <v>714.49</v>
      </c>
      <c r="J91" s="223" t="n">
        <v>860.61</v>
      </c>
      <c r="K91" s="153" t="n">
        <v>0.2045095102800599</v>
      </c>
    </row>
    <row r="92">
      <c r="A92" s="136" t="inlineStr">
        <is>
          <t>EF-ES-1-2</t>
        </is>
      </c>
      <c r="B92" s="38" t="inlineStr">
        <is>
          <t>dont activité de soins de suite et de réadaptation (SSR)</t>
        </is>
      </c>
      <c r="C92" s="231" t="n">
        <v>389.23</v>
      </c>
      <c r="D92" s="231" t="n">
        <v>407.95</v>
      </c>
      <c r="E92" s="231" t="n">
        <v>441.3</v>
      </c>
      <c r="F92" s="85" t="n">
        <v>0.08175021448706955</v>
      </c>
      <c r="G92" s="85" t="n">
        <v>0.1250513608863826</v>
      </c>
      <c r="H92" s="222" t="n">
        <v>3146.34</v>
      </c>
      <c r="I92" s="222" t="n">
        <v>3285.03</v>
      </c>
      <c r="J92" s="222" t="n">
        <v>3528.95</v>
      </c>
      <c r="K92" s="152" t="n">
        <v>0.07425198552220211</v>
      </c>
    </row>
    <row r="93">
      <c r="A93" s="136" t="inlineStr">
        <is>
          <t>EF-ES-1-2-2</t>
        </is>
      </c>
      <c r="B93" s="34" t="inlineStr">
        <is>
          <t>dont MIGAC SSR</t>
        </is>
      </c>
      <c r="C93" s="232" t="n">
        <v>19.79</v>
      </c>
      <c r="D93" s="232" t="n">
        <v>11.32</v>
      </c>
      <c r="E93" s="232" t="n">
        <v>12.07</v>
      </c>
      <c r="F93" s="209" t="n">
        <v>0.06625441696113074</v>
      </c>
      <c r="G93" s="209" t="n">
        <v>0.09001416958759043</v>
      </c>
      <c r="H93" s="223" t="n">
        <v>151.9</v>
      </c>
      <c r="I93" s="223" t="n">
        <v>84.81999999999999</v>
      </c>
      <c r="J93" s="223" t="n">
        <v>134.09</v>
      </c>
      <c r="K93" s="153" t="n">
        <v>0.5808771516151853</v>
      </c>
    </row>
    <row r="94">
      <c r="A94" s="136" t="inlineStr">
        <is>
          <t>EF-ES-1-2-3</t>
        </is>
      </c>
      <c r="B94" s="34" t="inlineStr">
        <is>
          <t>dont Dotation Modulée à l'Activité SSR</t>
        </is>
      </c>
      <c r="C94" s="277" t="n">
        <v>33.62</v>
      </c>
      <c r="D94" s="277" t="n">
        <v>33.98</v>
      </c>
      <c r="E94" s="277" t="n">
        <v>34.74</v>
      </c>
      <c r="F94" s="40" t="n">
        <v>0.02236609770453223</v>
      </c>
      <c r="G94" s="40" t="n">
        <v>0.1285952248750694</v>
      </c>
      <c r="H94" s="281" t="n">
        <v>259.29</v>
      </c>
      <c r="I94" s="281" t="n">
        <v>261.87</v>
      </c>
      <c r="J94" s="281" t="n">
        <v>270.15</v>
      </c>
      <c r="K94" s="150" t="n">
        <v>0.03161874212395453</v>
      </c>
    </row>
    <row r="95">
      <c r="A95" s="136" t="inlineStr">
        <is>
          <t>EF-ES-1-2-4</t>
        </is>
      </c>
      <c r="B95" s="34" t="inlineStr">
        <is>
          <t>dont IFAQ SSR</t>
        </is>
      </c>
      <c r="C95" s="277" t="n">
        <v>2.7</v>
      </c>
      <c r="D95" s="277" t="n">
        <v>3.75</v>
      </c>
      <c r="E95" s="277" t="n">
        <v>3.43</v>
      </c>
      <c r="F95" s="40" t="n">
        <v>-0.08533333333333329</v>
      </c>
      <c r="G95" s="40" t="n">
        <v>0.1422056384742952</v>
      </c>
      <c r="H95" s="281" t="n">
        <v>20.03</v>
      </c>
      <c r="I95" s="281" t="n">
        <v>27.44</v>
      </c>
      <c r="J95" s="281" t="n">
        <v>24.12</v>
      </c>
      <c r="K95" s="150" t="n">
        <v>-0.1209912536443149</v>
      </c>
    </row>
    <row r="96">
      <c r="A96" s="136" t="inlineStr">
        <is>
          <t>EF-ES-1-3</t>
        </is>
      </c>
      <c r="B96" s="38" t="inlineStr">
        <is>
          <t>dont activité de psychiatrie ( PSY)</t>
        </is>
      </c>
      <c r="C96" s="231" t="n">
        <v>658.51</v>
      </c>
      <c r="D96" s="231" t="n">
        <v>708.01</v>
      </c>
      <c r="E96" s="231" t="n">
        <v>740.9400000000001</v>
      </c>
      <c r="F96" s="85" t="n">
        <v>0.04651064250504945</v>
      </c>
      <c r="G96" s="85" t="n">
        <v>0.08749107011070112</v>
      </c>
      <c r="H96" s="222" t="n">
        <v>7512.58</v>
      </c>
      <c r="I96" s="222" t="n">
        <v>7988.73</v>
      </c>
      <c r="J96" s="222" t="n">
        <v>8468.75</v>
      </c>
      <c r="K96" s="152" t="n">
        <v>0.06008714776942023</v>
      </c>
    </row>
    <row r="97">
      <c r="A97" s="136" t="inlineStr">
        <is>
          <t>EF-ES-1-4</t>
        </is>
      </c>
      <c r="B97" s="38" t="inlineStr">
        <is>
          <t>dont activité Soins de longue durée (SLD)</t>
        </is>
      </c>
      <c r="C97" s="231" t="n">
        <v>89.39</v>
      </c>
      <c r="D97" s="233" t="n">
        <v>96.56999999999999</v>
      </c>
      <c r="E97" s="231" t="n">
        <v>101.56</v>
      </c>
      <c r="F97" s="194" t="n">
        <v>0.0516723620171897</v>
      </c>
      <c r="G97" s="194" t="n">
        <v>0.1129649403808507</v>
      </c>
      <c r="H97" s="222" t="n">
        <v>787.3</v>
      </c>
      <c r="I97" s="222" t="n">
        <v>855.53</v>
      </c>
      <c r="J97" s="222" t="n">
        <v>899.04</v>
      </c>
      <c r="K97" s="152" t="n">
        <v>0.05085736327188993</v>
      </c>
    </row>
    <row r="98" ht="9.75" customHeight="1">
      <c r="B98" s="198" t="n"/>
      <c r="C98" s="363" t="n"/>
      <c r="E98" s="363" t="n"/>
      <c r="F98" s="347" t="n"/>
      <c r="G98" s="347" t="n"/>
      <c r="H98" s="195" t="n"/>
      <c r="I98" s="195" t="n"/>
      <c r="J98" s="195" t="n"/>
      <c r="K98" s="195" t="n"/>
    </row>
    <row r="99" ht="56.25" customHeight="1">
      <c r="B99" s="199" t="n"/>
      <c r="C99" s="354">
        <f>"Réalisé année 2021 (M€)"</f>
        <v/>
      </c>
      <c r="D99" s="354">
        <f>"Réalisé année 2022 (M€)"</f>
        <v/>
      </c>
      <c r="E99" s="354">
        <f>"Réalisé année 2023 (M€)"</f>
        <v/>
      </c>
      <c r="F99" s="351">
        <f>"Variation 2022/2023"</f>
        <v/>
      </c>
      <c r="G99" s="351" t="inlineStr">
        <is>
          <t>Part dans dépenses nationales</t>
        </is>
      </c>
      <c r="H99" s="355">
        <f>"Réalisé Nat. année 2021 (M€)"</f>
        <v/>
      </c>
      <c r="I99" s="355">
        <f>"Réalisé Nat. année 2022 (M€)"</f>
        <v/>
      </c>
      <c r="J99" s="355">
        <f>"Réalisé Nat. année2023 (M€)"</f>
        <v/>
      </c>
      <c r="K99" s="352">
        <f>"Variation 2022/2023"</f>
        <v/>
      </c>
    </row>
    <row r="100" ht="11.25" customHeight="1">
      <c r="B100" s="19" t="n"/>
      <c r="C100" s="360" t="n"/>
      <c r="D100" s="360" t="n"/>
      <c r="E100" s="360" t="n"/>
      <c r="F100" s="360" t="n"/>
      <c r="G100" s="360" t="n"/>
      <c r="H100" s="360" t="n"/>
      <c r="I100" s="362" t="n"/>
      <c r="J100" s="360" t="n"/>
      <c r="K100" s="360" t="n"/>
    </row>
    <row r="101">
      <c r="A101" s="135" t="inlineStr">
        <is>
          <t>EF-ES-1</t>
        </is>
      </c>
      <c r="B101" s="43" t="inlineStr">
        <is>
          <t>Dépenses des ESPIC - hors FIR</t>
        </is>
      </c>
      <c r="C101" s="230" t="n">
        <v>1623.71</v>
      </c>
      <c r="D101" s="230" t="n">
        <v>1694.44</v>
      </c>
      <c r="E101" s="230" t="n">
        <v>1793.73</v>
      </c>
      <c r="F101" s="192" t="n">
        <v>0.05859753074762161</v>
      </c>
      <c r="G101" s="192" t="n">
        <v>0.1347957694510116</v>
      </c>
      <c r="H101" s="221" t="n">
        <v>11836.11</v>
      </c>
      <c r="I101" s="227" t="n">
        <v>12443.82</v>
      </c>
      <c r="J101" s="221" t="n">
        <v>13307.02</v>
      </c>
      <c r="K101" s="190" t="n">
        <v>0.06936776648971142</v>
      </c>
    </row>
    <row r="102">
      <c r="A102" s="136" t="inlineStr">
        <is>
          <t>EF-ES-1-1</t>
        </is>
      </c>
      <c r="B102" s="38" t="inlineStr">
        <is>
          <t>dont activités de médecine, chirurgie et obstétrique (MCO)-hors FIR</t>
        </is>
      </c>
      <c r="C102" s="231" t="n">
        <v>824.26</v>
      </c>
      <c r="D102" s="231" t="n">
        <v>861.6799999999999</v>
      </c>
      <c r="E102" s="231" t="n">
        <v>924.4</v>
      </c>
      <c r="F102" s="85" t="n">
        <v>0.07278804196453444</v>
      </c>
      <c r="G102" s="85" t="n">
        <v>0.1082604199483058</v>
      </c>
      <c r="H102" s="222" t="n">
        <v>7513.87</v>
      </c>
      <c r="I102" s="222" t="n">
        <v>7916.45</v>
      </c>
      <c r="J102" s="222" t="n">
        <v>8538.67</v>
      </c>
      <c r="K102" s="152" t="n">
        <v>0.07859836163937121</v>
      </c>
    </row>
    <row r="103" ht="47.25" customHeight="1">
      <c r="A103" s="136" t="inlineStr">
        <is>
          <t>EF-ES-1-1-1</t>
        </is>
      </c>
      <c r="B103" s="34" t="inlineStr">
        <is>
          <t>dont forfaits par séjours/séances (GHS + Suppléments + forfaits de dialyse+ forfaits Maladies Chroniques  + prestation PO)+
          consultations, actes externes, SEH, IVG, ATU/FFM, Autres</t>
        </is>
      </c>
      <c r="C103" s="232" t="n">
        <v>544.28</v>
      </c>
      <c r="D103" s="232" t="n">
        <v>557.24</v>
      </c>
      <c r="E103" s="232" t="n">
        <v>590.36</v>
      </c>
      <c r="F103" s="209" t="n">
        <v>0.05943579068265021</v>
      </c>
      <c r="G103" s="209" t="n">
        <v>0.1110346254396359</v>
      </c>
      <c r="H103" s="223" t="n">
        <v>4985.33</v>
      </c>
      <c r="I103" s="223" t="n">
        <v>4979.68</v>
      </c>
      <c r="J103" s="223" t="n">
        <v>5316.9</v>
      </c>
      <c r="K103" s="153" t="n">
        <v>0.06771921087298768</v>
      </c>
    </row>
    <row r="104">
      <c r="A104" s="136" t="inlineStr">
        <is>
          <t>EF-ES-1-1-3</t>
        </is>
      </c>
      <c r="B104" s="34" t="inlineStr">
        <is>
          <t>dont Groupe Homogène de Tarifs (GHT : Activité en HAD)</t>
        </is>
      </c>
      <c r="C104" s="232" t="n">
        <v>58.31</v>
      </c>
      <c r="D104" s="232" t="n">
        <v>58.89</v>
      </c>
      <c r="E104" s="232" t="n">
        <v>61.93</v>
      </c>
      <c r="F104" s="209" t="n">
        <v>0.05162166751570724</v>
      </c>
      <c r="G104" s="209" t="n">
        <v>0.1386451150711919</v>
      </c>
      <c r="H104" s="223" t="n">
        <v>391.73</v>
      </c>
      <c r="I104" s="223" t="n">
        <v>399.57</v>
      </c>
      <c r="J104" s="223" t="n">
        <v>446.68</v>
      </c>
      <c r="K104" s="153" t="n">
        <v>0.1179017443752034</v>
      </c>
    </row>
    <row r="105">
      <c r="A105" s="136" t="inlineStr">
        <is>
          <t>EF-ES-1-1-4</t>
        </is>
      </c>
      <c r="B105" s="34" t="inlineStr">
        <is>
          <t xml:space="preserve">dont Médicaments (y compris en HAD) et DMI en sus </t>
        </is>
      </c>
      <c r="C105" s="232" t="n">
        <v>112.46</v>
      </c>
      <c r="D105" s="232" t="n">
        <v>137.33</v>
      </c>
      <c r="E105" s="232" t="n">
        <v>167.35</v>
      </c>
      <c r="F105" s="209" t="n">
        <v>0.2185975387752128</v>
      </c>
      <c r="G105" s="209" t="n">
        <v>0.1077030010104195</v>
      </c>
      <c r="H105" s="223" t="n">
        <v>1074.04</v>
      </c>
      <c r="I105" s="223" t="n">
        <v>1298.55</v>
      </c>
      <c r="J105" s="223" t="n">
        <v>1553.81</v>
      </c>
      <c r="K105" s="153" t="n">
        <v>0.1965731007662393</v>
      </c>
    </row>
    <row r="106">
      <c r="A106" s="136" t="inlineStr">
        <is>
          <t>EF-ES-1-1-5</t>
        </is>
      </c>
      <c r="B106" s="34" t="inlineStr">
        <is>
          <t>dont Forfaits annuels(CPO, FAG,FAI,IFAQ) et dotations (populationnelles urgences)</t>
        </is>
      </c>
      <c r="C106" s="232" t="n">
        <v>15.85</v>
      </c>
      <c r="D106" s="232" t="n">
        <v>20.7</v>
      </c>
      <c r="E106" s="232" t="n">
        <v>22.7</v>
      </c>
      <c r="F106" s="209" t="n">
        <v>0.0966183574879227</v>
      </c>
      <c r="G106" s="209" t="n">
        <v>0.1271281362007168</v>
      </c>
      <c r="H106" s="223" t="n">
        <v>134.67</v>
      </c>
      <c r="I106" s="223" t="n">
        <v>166.38</v>
      </c>
      <c r="J106" s="223" t="n">
        <v>178.56</v>
      </c>
      <c r="K106" s="153" t="n">
        <v>0.07320591417237653</v>
      </c>
    </row>
    <row r="107">
      <c r="A107" s="136" t="inlineStr">
        <is>
          <t>EF-ES-1-1-5-1</t>
        </is>
      </c>
      <c r="B107" s="285" t="inlineStr">
        <is>
          <t xml:space="preserve">      dont Incitation financière à l'amélioration de la qualité (IFAQ)</t>
        </is>
      </c>
      <c r="C107" s="287" t="n">
        <v>4.35</v>
      </c>
      <c r="D107" s="287" t="n">
        <v>5.96</v>
      </c>
      <c r="E107" s="287" t="n">
        <v>6.66</v>
      </c>
      <c r="F107" s="283" t="n">
        <v>0.1174496644295302</v>
      </c>
      <c r="G107" s="283" t="n">
        <v>0.1165762296516716</v>
      </c>
      <c r="H107" s="288" t="n">
        <v>40.21</v>
      </c>
      <c r="I107" s="288" t="n">
        <v>54.07</v>
      </c>
      <c r="J107" s="288" t="n">
        <v>57.13</v>
      </c>
      <c r="K107" s="284" t="n">
        <v>0.05659330497503241</v>
      </c>
    </row>
    <row r="108">
      <c r="A108" s="136" t="inlineStr">
        <is>
          <t>EF-ES-1-1-6</t>
        </is>
      </c>
      <c r="B108" s="34" t="inlineStr">
        <is>
          <t>dont MIGAC MCO (hors FIR)</t>
        </is>
      </c>
      <c r="C108" s="232" t="n">
        <v>89.84</v>
      </c>
      <c r="D108" s="232" t="n">
        <v>79.72</v>
      </c>
      <c r="E108" s="232" t="n">
        <v>73.56</v>
      </c>
      <c r="F108" s="209" t="n">
        <v>-0.07727044656297036</v>
      </c>
      <c r="G108" s="209" t="n">
        <v>0.08896629295018323</v>
      </c>
      <c r="H108" s="223" t="n">
        <v>880.0700000000001</v>
      </c>
      <c r="I108" s="223" t="n">
        <v>875.54</v>
      </c>
      <c r="J108" s="223" t="n">
        <v>826.83</v>
      </c>
      <c r="K108" s="153" t="n">
        <v>-0.05563423715649762</v>
      </c>
    </row>
    <row r="109">
      <c r="A109" s="136" t="inlineStr">
        <is>
          <t>EF-ES-1-1-7</t>
        </is>
      </c>
      <c r="B109" s="34" t="inlineStr">
        <is>
          <t>dont activité MCO non soumise à la T2A</t>
        </is>
      </c>
      <c r="C109" s="232" t="n">
        <v>0</v>
      </c>
      <c r="D109" s="232" t="n">
        <v>0</v>
      </c>
      <c r="E109" s="232" t="n">
        <v>0</v>
      </c>
      <c r="F109" s="209" t="inlineStr"/>
      <c r="G109" s="209" t="inlineStr"/>
      <c r="H109" s="223" t="n">
        <v>0</v>
      </c>
      <c r="I109" s="223" t="n">
        <v>0</v>
      </c>
      <c r="J109" s="223" t="n">
        <v>0</v>
      </c>
      <c r="K109" s="153" t="inlineStr"/>
    </row>
    <row r="110">
      <c r="A110" s="292" t="inlineStr">
        <is>
          <t>EF-ES-1-1-9</t>
        </is>
      </c>
      <c r="B110" s="286" t="inlineStr">
        <is>
          <t>dont Hôpitaux de Proximité</t>
        </is>
      </c>
      <c r="C110" s="232" t="n">
        <v>3.52</v>
      </c>
      <c r="D110" s="232" t="n">
        <v>7.79</v>
      </c>
      <c r="E110" s="232" t="n">
        <v>8.5</v>
      </c>
      <c r="F110" s="209" t="n">
        <v>0.09114249037227214</v>
      </c>
      <c r="G110" s="209" t="n">
        <v>0.03937190235768216</v>
      </c>
      <c r="H110" s="223" t="n">
        <v>48.03</v>
      </c>
      <c r="I110" s="223" t="n">
        <v>196.72</v>
      </c>
      <c r="J110" s="223" t="n">
        <v>215.89</v>
      </c>
      <c r="K110" s="153" t="n">
        <v>0.09744814965433096</v>
      </c>
    </row>
    <row r="111">
      <c r="A111" s="136" t="inlineStr">
        <is>
          <t>EF-ES-1-2</t>
        </is>
      </c>
      <c r="B111" s="81" t="inlineStr">
        <is>
          <t>dont activité de soins de suite et de réadaptation (SSR)</t>
        </is>
      </c>
      <c r="C111" s="231" t="n">
        <v>378.34</v>
      </c>
      <c r="D111" s="231" t="n">
        <v>391.19</v>
      </c>
      <c r="E111" s="231" t="n">
        <v>412.42</v>
      </c>
      <c r="F111" s="85" t="n">
        <v>0.05427030343311439</v>
      </c>
      <c r="G111" s="85" t="n">
        <v>0.1350239980094421</v>
      </c>
      <c r="H111" s="222" t="n">
        <v>2768.03</v>
      </c>
      <c r="I111" s="222" t="n">
        <v>2880.66</v>
      </c>
      <c r="J111" s="222" t="n">
        <v>3054.42</v>
      </c>
      <c r="K111" s="152" t="n">
        <v>0.06031951011226602</v>
      </c>
    </row>
    <row r="112">
      <c r="A112" s="136" t="inlineStr">
        <is>
          <t>EF-ES-1-2-2</t>
        </is>
      </c>
      <c r="B112" s="34" t="inlineStr">
        <is>
          <t>dont MIGAC SSR</t>
        </is>
      </c>
      <c r="C112" s="232" t="n">
        <v>32.92</v>
      </c>
      <c r="D112" s="232" t="n">
        <v>35.55</v>
      </c>
      <c r="E112" s="232" t="n">
        <v>42.77</v>
      </c>
      <c r="F112" s="209" t="n">
        <v>0.2030942334739805</v>
      </c>
      <c r="G112" s="209" t="n">
        <v>0.2538278931750742</v>
      </c>
      <c r="H112" s="223" t="n">
        <v>258.91</v>
      </c>
      <c r="I112" s="223" t="n">
        <v>120.43</v>
      </c>
      <c r="J112" s="223" t="n">
        <v>168.5</v>
      </c>
      <c r="K112" s="153" t="n">
        <v>0.3991530349580669</v>
      </c>
    </row>
    <row r="113">
      <c r="A113" s="136" t="inlineStr">
        <is>
          <t>EF-ES-1-2-3</t>
        </is>
      </c>
      <c r="B113" s="34" t="inlineStr">
        <is>
          <t>dont Dotation Modulée à l'Activité SSR</t>
        </is>
      </c>
      <c r="C113" s="277" t="n">
        <v>33.58</v>
      </c>
      <c r="D113" s="277" t="n">
        <v>34.39</v>
      </c>
      <c r="E113" s="277" t="n">
        <v>36.78</v>
      </c>
      <c r="F113" s="40" t="n">
        <v>0.06949694678685665</v>
      </c>
      <c r="G113" s="40" t="n">
        <v>0.1398372747319596</v>
      </c>
      <c r="H113" s="281" t="n">
        <v>245.47</v>
      </c>
      <c r="I113" s="281" t="n">
        <v>247.09</v>
      </c>
      <c r="J113" s="281" t="n">
        <v>263.02</v>
      </c>
      <c r="K113" s="150" t="n">
        <v>0.06447043587356825</v>
      </c>
    </row>
    <row r="114">
      <c r="A114" s="136" t="inlineStr">
        <is>
          <t>EF-ES-1-2-4</t>
        </is>
      </c>
      <c r="B114" s="34" t="inlineStr">
        <is>
          <t>dont IFAQ SSR</t>
        </is>
      </c>
      <c r="C114" s="277" t="n">
        <v>2.8</v>
      </c>
      <c r="D114" s="277" t="n">
        <v>3.91</v>
      </c>
      <c r="E114" s="277" t="n">
        <v>3.74</v>
      </c>
      <c r="F114" s="40" t="n">
        <v>-0.0434782608695652</v>
      </c>
      <c r="G114" s="40" t="n">
        <v>0.1412920287117492</v>
      </c>
      <c r="H114" s="281" t="n">
        <v>20.67</v>
      </c>
      <c r="I114" s="281" t="n">
        <v>27.57</v>
      </c>
      <c r="J114" s="281" t="n">
        <v>26.47</v>
      </c>
      <c r="K114" s="150" t="n">
        <v>-0.0398984403336961</v>
      </c>
    </row>
    <row r="115">
      <c r="A115" s="136" t="inlineStr">
        <is>
          <t>EF-ES-1-3</t>
        </is>
      </c>
      <c r="B115" s="81" t="inlineStr">
        <is>
          <t>dont activité de psychiatrie ( PSY)</t>
        </is>
      </c>
      <c r="C115" s="231" t="n">
        <v>397.51</v>
      </c>
      <c r="D115" s="231" t="n">
        <v>417.66</v>
      </c>
      <c r="E115" s="231" t="n">
        <v>431.94</v>
      </c>
      <c r="F115" s="85" t="n">
        <v>0.03419048987214474</v>
      </c>
      <c r="G115" s="85" t="n">
        <v>0.2726876724263104</v>
      </c>
      <c r="H115" s="222" t="n">
        <v>1434.36</v>
      </c>
      <c r="I115" s="222" t="n">
        <v>1524.85</v>
      </c>
      <c r="J115" s="222" t="n">
        <v>1584.01</v>
      </c>
      <c r="K115" s="152" t="n">
        <v>0.03879725874676204</v>
      </c>
    </row>
    <row r="116">
      <c r="A116" s="136" t="inlineStr">
        <is>
          <t>EF-ES-1-4</t>
        </is>
      </c>
      <c r="B116" s="82" t="inlineStr">
        <is>
          <t>dont activité Soins de longue durée (SLD)</t>
        </is>
      </c>
      <c r="C116" s="234" t="n">
        <v>23.6</v>
      </c>
      <c r="D116" s="234" t="n">
        <v>23.92</v>
      </c>
      <c r="E116" s="234" t="n">
        <v>24.97</v>
      </c>
      <c r="F116" s="88" t="n">
        <v>0.04389632107023399</v>
      </c>
      <c r="G116" s="88" t="n">
        <v>0.1922099915325995</v>
      </c>
      <c r="H116" s="228" t="n">
        <v>119.85</v>
      </c>
      <c r="I116" s="228" t="n">
        <v>121.87</v>
      </c>
      <c r="J116" s="228" t="n">
        <v>129.91</v>
      </c>
      <c r="K116" s="155" t="n">
        <v>0.06597193731024856</v>
      </c>
    </row>
    <row r="117">
      <c r="K117" s="87" t="n"/>
    </row>
  </sheetData>
  <mergeCells count="4">
    <mergeCell ref="B1:K1"/>
    <mergeCell ref="B58:K58"/>
    <mergeCell ref="B59:K59"/>
    <mergeCell ref="B2:K2"/>
  </mergeCells>
  <printOptions horizontalCentered="1"/>
  <pageMargins left="0.3937007874015748" right="0.3937007874015748" top="0.7874015748031497" bottom="0.7874015748031497" header="0.5118110236220472" footer="0.5118110236220472"/>
  <pageSetup orientation="landscape" paperSize="8" scale="30"/>
  <headerFooter alignWithMargins="0">
    <oddHeader/>
    <oddFooter>&amp;C&amp;"Calibri"&amp;10 &amp;K000000_x000d_# C1 - Public</oddFooter>
    <evenHeader/>
    <evenFooter/>
    <firstHeader/>
    <firstFooter/>
  </headerFooter>
</worksheet>
</file>

<file path=xl/worksheets/sheet5.xml><?xml version="1.0" encoding="utf-8"?>
<worksheet xmlns="http://schemas.openxmlformats.org/spreadsheetml/2006/main">
  <sheetPr>
    <outlinePr summaryBelow="1" summaryRight="1"/>
    <pageSetUpPr fitToPage="1"/>
  </sheetPr>
  <dimension ref="A1:O33"/>
  <sheetViews>
    <sheetView showGridLines="0" zoomScale="60" zoomScaleNormal="55" workbookViewId="0">
      <selection activeCell="B2" sqref="B2:N2"/>
    </sheetView>
  </sheetViews>
  <sheetFormatPr baseColWidth="10" defaultRowHeight="18.75"/>
  <cols>
    <col outlineLevel="1" width="20.28515625" customWidth="1" style="141" min="1" max="1"/>
    <col width="77.85546875" customWidth="1" style="103" min="2" max="2"/>
    <col width="19" customWidth="1" style="100" min="3" max="5"/>
    <col width="19" customWidth="1" style="364" min="6" max="6"/>
    <col width="19" customWidth="1" style="100" min="7" max="7"/>
    <col width="19.140625" customWidth="1" style="364" min="8" max="8"/>
    <col width="17.42578125" customWidth="1" style="365" min="9" max="14"/>
    <col width="19" customWidth="1" style="89" min="15" max="15"/>
    <col width="11.42578125" customWidth="1" style="89" min="16" max="16384"/>
  </cols>
  <sheetData>
    <row r="1" ht="48.75" customHeight="1">
      <c r="A1" s="137" t="n"/>
      <c r="B1" s="338">
        <f>"ARS - ETAT FINANCIER REGIONAL RELATIF AUX DEPENSES 2023 - ANNEXE 3 - PRESENTATION DES DEPENSES EN CONSOMMATION DE SOINS"</f>
        <v/>
      </c>
    </row>
    <row r="2" ht="32.25" customHeight="1">
      <c r="A2" s="137" t="n"/>
      <c r="B2" s="339" t="inlineStr">
        <is>
          <t>REPARTITION DES DEPENSES PAR DESTINATION</t>
        </is>
      </c>
    </row>
    <row r="3" ht="9" customHeight="1">
      <c r="A3" s="137" t="n"/>
      <c r="B3" s="90" t="n"/>
      <c r="C3" s="91" t="n"/>
      <c r="D3" s="91" t="n"/>
      <c r="E3" s="91" t="n"/>
      <c r="F3" s="366" t="n"/>
      <c r="G3" s="91" t="n"/>
      <c r="H3" s="366" t="n"/>
      <c r="I3" s="367" t="n"/>
      <c r="J3" s="367" t="n"/>
      <c r="K3" s="367" t="n"/>
      <c r="L3" s="367" t="n"/>
      <c r="M3" s="367" t="n"/>
      <c r="N3" s="367" t="n"/>
    </row>
    <row r="4" ht="45.75" customFormat="1" customHeight="1" s="95">
      <c r="A4" s="138" t="n"/>
      <c r="B4" s="340" t="inlineStr">
        <is>
          <t>Libellé dépense</t>
        </is>
      </c>
      <c r="C4" s="342">
        <f>"Réalisé année 2021 (M€)"</f>
        <v/>
      </c>
      <c r="D4" s="368" t="n"/>
      <c r="E4" s="342">
        <f>"Réalisé année 2022 (M€)"</f>
        <v/>
      </c>
      <c r="F4" s="368" t="n"/>
      <c r="G4" s="342">
        <f>"Réalisé année 2023 (M€)"</f>
        <v/>
      </c>
      <c r="H4" s="368" t="n"/>
      <c r="I4" s="344">
        <f>"Réalisé Nat. année 2021 (M€)"</f>
        <v/>
      </c>
      <c r="J4" s="368" t="n"/>
      <c r="K4" s="344">
        <f>"Réalisé Nat. année 2022 (M€)"</f>
        <v/>
      </c>
      <c r="L4" s="368" t="n"/>
      <c r="M4" s="344">
        <f>"Réalisé Nat. Année 2023 (M€)"</f>
        <v/>
      </c>
      <c r="N4" s="368" t="n"/>
    </row>
    <row r="5" ht="45.75" customFormat="1" customHeight="1" s="95">
      <c r="A5" s="138" t="n"/>
      <c r="B5" s="369" t="n"/>
      <c r="C5" s="324" t="inlineStr">
        <is>
          <t>Production de soins</t>
        </is>
      </c>
      <c r="D5" s="324" t="inlineStr">
        <is>
          <t>Consommation de soins</t>
        </is>
      </c>
      <c r="E5" s="324" t="inlineStr">
        <is>
          <t>Production de soins</t>
        </is>
      </c>
      <c r="F5" s="324" t="inlineStr">
        <is>
          <t>Consommation de soins</t>
        </is>
      </c>
      <c r="G5" s="324" t="inlineStr">
        <is>
          <t>Production de soins</t>
        </is>
      </c>
      <c r="H5" s="324" t="inlineStr">
        <is>
          <t>Consommation de soins</t>
        </is>
      </c>
      <c r="I5" s="325" t="inlineStr">
        <is>
          <t>Production de soins</t>
        </is>
      </c>
      <c r="J5" s="325" t="inlineStr">
        <is>
          <t>Consommation de soins</t>
        </is>
      </c>
      <c r="K5" s="325" t="inlineStr">
        <is>
          <t>Production de soins</t>
        </is>
      </c>
      <c r="L5" s="325" t="inlineStr">
        <is>
          <t>Consommation de soins</t>
        </is>
      </c>
      <c r="M5" s="325" t="inlineStr">
        <is>
          <t>Production de soins</t>
        </is>
      </c>
      <c r="N5" s="325" t="inlineStr">
        <is>
          <t>Consommation de soins</t>
        </is>
      </c>
    </row>
    <row r="6">
      <c r="A6" s="139" t="n"/>
      <c r="B6" s="63" t="inlineStr">
        <is>
          <t>Honoraires privés (hors ROSP)</t>
        </is>
      </c>
      <c r="C6" s="211" t="n">
        <v>2744.73</v>
      </c>
      <c r="D6" s="211" t="n">
        <v>2646.65</v>
      </c>
      <c r="E6" s="211" t="n">
        <v>2873.93</v>
      </c>
      <c r="F6" s="211" t="n">
        <v>2764.18</v>
      </c>
      <c r="G6" s="211" t="n">
        <v>3005.7</v>
      </c>
      <c r="H6" s="211" t="n">
        <v>2890.59</v>
      </c>
      <c r="I6" s="212" t="n">
        <v>23909.45</v>
      </c>
      <c r="J6" s="212" t="n">
        <v>23288.69</v>
      </c>
      <c r="K6" s="212" t="n">
        <v>24897.37</v>
      </c>
      <c r="L6" s="212" t="n">
        <v>24229.19</v>
      </c>
      <c r="M6" s="212" t="n">
        <v>25944.44</v>
      </c>
      <c r="N6" s="212" t="n">
        <v>25247.74</v>
      </c>
    </row>
    <row r="7">
      <c r="A7" s="140" t="inlineStr">
        <is>
          <t>EF-SV-1-1</t>
        </is>
      </c>
      <c r="B7" s="8" t="inlineStr">
        <is>
          <t>dont médecins généralistes - omnipraticiens (y compris ROSP)</t>
        </is>
      </c>
      <c r="C7" s="249" t="n">
        <v>820.9400000000001</v>
      </c>
      <c r="D7" s="249" t="n">
        <v>751.4400000000001</v>
      </c>
      <c r="E7" s="249" t="n">
        <v>855.48</v>
      </c>
      <c r="F7" s="249" t="n">
        <v>777.1799999999999</v>
      </c>
      <c r="G7" s="249" t="n">
        <v>862.1799999999999</v>
      </c>
      <c r="H7" s="249" t="n">
        <v>783.24</v>
      </c>
      <c r="I7" s="244" t="n">
        <v>7313.75</v>
      </c>
      <c r="J7" s="244" t="n">
        <v>6803.8</v>
      </c>
      <c r="K7" s="244" t="n">
        <v>7496.85</v>
      </c>
      <c r="L7" s="244" t="n">
        <v>6953.77</v>
      </c>
      <c r="M7" s="244" t="n">
        <v>7495.1</v>
      </c>
      <c r="N7" s="244" t="n">
        <v>6935.88</v>
      </c>
    </row>
    <row r="8">
      <c r="A8" s="140" t="inlineStr">
        <is>
          <t>EF-SV-1-2</t>
        </is>
      </c>
      <c r="B8" s="8" t="inlineStr">
        <is>
          <t>dont médecins spécialistes (y compris ROSP)</t>
        </is>
      </c>
      <c r="C8" s="249" t="n">
        <v>1415.15</v>
      </c>
      <c r="D8" s="249" t="n">
        <v>1387.81</v>
      </c>
      <c r="E8" s="249" t="n">
        <v>1497.41</v>
      </c>
      <c r="F8" s="249" t="n">
        <v>1467.35</v>
      </c>
      <c r="G8" s="249" t="n">
        <v>1609.15</v>
      </c>
      <c r="H8" s="249" t="n">
        <v>1574.47</v>
      </c>
      <c r="I8" s="244" t="n">
        <v>12458.53</v>
      </c>
      <c r="J8" s="244" t="n">
        <v>12347.75</v>
      </c>
      <c r="K8" s="244" t="n">
        <v>13158.36</v>
      </c>
      <c r="L8" s="244" t="n">
        <v>13033.28</v>
      </c>
      <c r="M8" s="244" t="n">
        <v>14098.88</v>
      </c>
      <c r="N8" s="244" t="n">
        <v>13961.43</v>
      </c>
    </row>
    <row r="9">
      <c r="A9" s="140" t="inlineStr">
        <is>
          <t>EF-SV-1-3</t>
        </is>
      </c>
      <c r="B9" s="61" t="inlineStr">
        <is>
          <t>dont sages-femmes</t>
        </is>
      </c>
      <c r="C9" s="249" t="n">
        <v>59.18</v>
      </c>
      <c r="D9" s="249" t="n">
        <v>58.82</v>
      </c>
      <c r="E9" s="249" t="n">
        <v>62.1</v>
      </c>
      <c r="F9" s="249" t="n">
        <v>61.81</v>
      </c>
      <c r="G9" s="249" t="n">
        <v>64.55</v>
      </c>
      <c r="H9" s="249" t="n">
        <v>64.15000000000001</v>
      </c>
      <c r="I9" s="244" t="n">
        <v>412.37</v>
      </c>
      <c r="J9" s="244" t="n">
        <v>412.36</v>
      </c>
      <c r="K9" s="244" t="n">
        <v>435.83</v>
      </c>
      <c r="L9" s="244" t="n">
        <v>435.83</v>
      </c>
      <c r="M9" s="244" t="n">
        <v>456.47</v>
      </c>
      <c r="N9" s="244" t="n">
        <v>456.47</v>
      </c>
    </row>
    <row r="10">
      <c r="A10" s="140" t="inlineStr">
        <is>
          <t>EF-SV-1-4</t>
        </is>
      </c>
      <c r="B10" s="61" t="inlineStr">
        <is>
          <t>dont dentistes</t>
        </is>
      </c>
      <c r="C10" s="249" t="n">
        <v>449.47</v>
      </c>
      <c r="D10" s="249" t="n">
        <v>448.58</v>
      </c>
      <c r="E10" s="249" t="n">
        <v>458.94</v>
      </c>
      <c r="F10" s="249" t="n">
        <v>457.84</v>
      </c>
      <c r="G10" s="249" t="n">
        <v>469.82</v>
      </c>
      <c r="H10" s="249" t="n">
        <v>468.74</v>
      </c>
      <c r="I10" s="244" t="n">
        <v>3724.81</v>
      </c>
      <c r="J10" s="244" t="n">
        <v>3724.77</v>
      </c>
      <c r="K10" s="244" t="n">
        <v>3806.34</v>
      </c>
      <c r="L10" s="244" t="n">
        <v>3806.31</v>
      </c>
      <c r="M10" s="244" t="n">
        <v>3893.99</v>
      </c>
      <c r="N10" s="244" t="n">
        <v>3893.95</v>
      </c>
    </row>
    <row r="11">
      <c r="A11" s="140" t="inlineStr">
        <is>
          <t>EF-SV-2</t>
        </is>
      </c>
      <c r="B11" s="72" t="inlineStr">
        <is>
          <t>Honoraires paramédicaux</t>
        </is>
      </c>
      <c r="C11" s="211" t="n">
        <v>1616.17</v>
      </c>
      <c r="D11" s="211" t="n">
        <v>1615.68</v>
      </c>
      <c r="E11" s="211" t="n">
        <v>1617.18</v>
      </c>
      <c r="F11" s="211" t="n">
        <v>1615.88</v>
      </c>
      <c r="G11" s="211" t="n">
        <v>1662.08</v>
      </c>
      <c r="H11" s="211" t="n">
        <v>1660.57</v>
      </c>
      <c r="I11" s="212" t="n">
        <v>14326.77</v>
      </c>
      <c r="J11" s="212" t="n">
        <v>14326.67</v>
      </c>
      <c r="K11" s="212" t="n">
        <v>14436.82</v>
      </c>
      <c r="L11" s="212" t="n">
        <v>14436.74</v>
      </c>
      <c r="M11" s="212" t="n">
        <v>14804.44</v>
      </c>
      <c r="N11" s="212" t="n">
        <v>14804.33</v>
      </c>
    </row>
    <row r="12">
      <c r="A12" s="140" t="inlineStr">
        <is>
          <t>EF-SV-2-1</t>
        </is>
      </c>
      <c r="B12" s="61" t="inlineStr">
        <is>
          <t>dont kinésithérapeutes</t>
        </is>
      </c>
      <c r="C12" s="249" t="n">
        <v>527.23</v>
      </c>
      <c r="D12" s="249" t="n">
        <v>527.2</v>
      </c>
      <c r="E12" s="249" t="n">
        <v>534.47</v>
      </c>
      <c r="F12" s="249" t="n">
        <v>534.17</v>
      </c>
      <c r="G12" s="249" t="n">
        <v>569.15</v>
      </c>
      <c r="H12" s="249" t="n">
        <v>569.02</v>
      </c>
      <c r="I12" s="244" t="n">
        <v>4382.23</v>
      </c>
      <c r="J12" s="244" t="n">
        <v>4382.18</v>
      </c>
      <c r="K12" s="244" t="n">
        <v>4450.95</v>
      </c>
      <c r="L12" s="244" t="n">
        <v>4450.91</v>
      </c>
      <c r="M12" s="244" t="n">
        <v>4760.37</v>
      </c>
      <c r="N12" s="244" t="n">
        <v>4760.32</v>
      </c>
    </row>
    <row r="13">
      <c r="A13" s="140" t="inlineStr">
        <is>
          <t>EF-SV-2-2</t>
        </is>
      </c>
      <c r="B13" s="61" t="inlineStr">
        <is>
          <t>dont infirmières</t>
        </is>
      </c>
      <c r="C13" s="249" t="n">
        <v>964.89</v>
      </c>
      <c r="D13" s="249" t="n">
        <v>964.74</v>
      </c>
      <c r="E13" s="249" t="n">
        <v>954.49</v>
      </c>
      <c r="F13" s="249" t="n">
        <v>953.8200000000001</v>
      </c>
      <c r="G13" s="249" t="n">
        <v>951.61</v>
      </c>
      <c r="H13" s="249" t="n">
        <v>950.53</v>
      </c>
      <c r="I13" s="244" t="n">
        <v>8968.200000000001</v>
      </c>
      <c r="J13" s="244" t="n">
        <v>8968.16</v>
      </c>
      <c r="K13" s="244" t="n">
        <v>8977.280000000001</v>
      </c>
      <c r="L13" s="244" t="n">
        <v>8977.24</v>
      </c>
      <c r="M13" s="244" t="n">
        <v>8926.700000000001</v>
      </c>
      <c r="N13" s="244" t="n">
        <v>8926.65</v>
      </c>
    </row>
    <row r="14">
      <c r="A14" s="140" t="inlineStr">
        <is>
          <t>EF-SV-2-3</t>
        </is>
      </c>
      <c r="B14" s="61" t="inlineStr">
        <is>
          <t>dont autres auxiliaires médicaux</t>
        </is>
      </c>
      <c r="C14" s="249" t="n">
        <v>124.04</v>
      </c>
      <c r="D14" s="249" t="n">
        <v>123.74</v>
      </c>
      <c r="E14" s="249" t="n">
        <v>128.23</v>
      </c>
      <c r="F14" s="249" t="n">
        <v>127.88</v>
      </c>
      <c r="G14" s="249" t="n">
        <v>141.31</v>
      </c>
      <c r="H14" s="249" t="n">
        <v>141.02</v>
      </c>
      <c r="I14" s="244" t="n">
        <v>976.33</v>
      </c>
      <c r="J14" s="244" t="n">
        <v>976.33</v>
      </c>
      <c r="K14" s="244" t="n">
        <v>1008.6</v>
      </c>
      <c r="L14" s="244" t="n">
        <v>1008.59</v>
      </c>
      <c r="M14" s="244" t="n">
        <v>1117.37</v>
      </c>
      <c r="N14" s="244" t="n">
        <v>1117.36</v>
      </c>
    </row>
    <row r="15">
      <c r="A15" s="140" t="inlineStr">
        <is>
          <t>EF-SV-3</t>
        </is>
      </c>
      <c r="B15" s="96" t="inlineStr">
        <is>
          <t>Biologie médicale</t>
        </is>
      </c>
      <c r="C15" s="214" t="n">
        <v>929.95</v>
      </c>
      <c r="D15" s="214" t="n">
        <v>818.71</v>
      </c>
      <c r="E15" s="214" t="n">
        <v>674.26</v>
      </c>
      <c r="F15" s="214" t="n">
        <v>599.5</v>
      </c>
      <c r="G15" s="214" t="n">
        <v>451.37</v>
      </c>
      <c r="H15" s="214" t="n">
        <v>401.32</v>
      </c>
      <c r="I15" s="212" t="n">
        <v>7334.22</v>
      </c>
      <c r="J15" s="212" t="n">
        <v>7334.04</v>
      </c>
      <c r="K15" s="212" t="n">
        <v>5358.13</v>
      </c>
      <c r="L15" s="212" t="n">
        <v>5358.05</v>
      </c>
      <c r="M15" s="215" t="n">
        <v>3692.75</v>
      </c>
      <c r="N15" s="212" t="n">
        <v>3692.84</v>
      </c>
    </row>
    <row r="16">
      <c r="A16" s="140" t="inlineStr">
        <is>
          <t>EF-SV-4</t>
        </is>
      </c>
      <c r="B16" s="97" t="inlineStr">
        <is>
          <t>Transports de malades</t>
        </is>
      </c>
      <c r="C16" s="216" t="n">
        <v>512.96</v>
      </c>
      <c r="D16" s="216" t="n">
        <v>509.32</v>
      </c>
      <c r="E16" s="216" t="n">
        <v>549.2</v>
      </c>
      <c r="F16" s="216" t="n">
        <v>544.5700000000001</v>
      </c>
      <c r="G16" s="216" t="n">
        <v>607.23</v>
      </c>
      <c r="H16" s="216" t="n">
        <v>601.85</v>
      </c>
      <c r="I16" s="212" t="n">
        <v>4830.54</v>
      </c>
      <c r="J16" s="212" t="n">
        <v>4833.91</v>
      </c>
      <c r="K16" s="212" t="n">
        <v>5170.68</v>
      </c>
      <c r="L16" s="212" t="n">
        <v>5174.52</v>
      </c>
      <c r="M16" s="217" t="n">
        <v>5637.96</v>
      </c>
      <c r="N16" s="212" t="n">
        <v>5641.55</v>
      </c>
    </row>
    <row r="17">
      <c r="A17" s="140" t="inlineStr">
        <is>
          <t>EF-SV-4-1</t>
        </is>
      </c>
      <c r="B17" s="61" t="inlineStr">
        <is>
          <t>dont transports sanitaires</t>
        </is>
      </c>
      <c r="C17" s="249" t="n">
        <v>205.06</v>
      </c>
      <c r="D17" s="249" t="n">
        <v>203.72</v>
      </c>
      <c r="E17" s="249" t="n">
        <v>200.91</v>
      </c>
      <c r="F17" s="249" t="n">
        <v>199.31</v>
      </c>
      <c r="G17" s="249" t="n">
        <v>193.17</v>
      </c>
      <c r="H17" s="249" t="n">
        <v>191.64</v>
      </c>
      <c r="I17" s="244" t="n">
        <v>2501.49</v>
      </c>
      <c r="J17" s="244" t="n">
        <v>2501.45</v>
      </c>
      <c r="K17" s="244" t="n">
        <v>2514.57</v>
      </c>
      <c r="L17" s="244" t="n">
        <v>2514.53</v>
      </c>
      <c r="M17" s="244" t="n">
        <v>2465.24</v>
      </c>
      <c r="N17" s="244" t="n">
        <v>2465.23</v>
      </c>
    </row>
    <row r="18">
      <c r="A18" s="140" t="inlineStr">
        <is>
          <t>EF-SV-4-1-1</t>
        </is>
      </c>
      <c r="B18" s="61" t="inlineStr">
        <is>
          <t xml:space="preserve">               dont VSL</t>
        </is>
      </c>
      <c r="C18" s="249" t="n">
        <v>69.40000000000001</v>
      </c>
      <c r="D18" s="249" t="n">
        <v>69.01000000000001</v>
      </c>
      <c r="E18" s="249" t="n">
        <v>70.2</v>
      </c>
      <c r="F18" s="249" t="n">
        <v>69.78</v>
      </c>
      <c r="G18" s="249" t="n">
        <v>71.47</v>
      </c>
      <c r="H18" s="249" t="n">
        <v>71.13</v>
      </c>
      <c r="I18" s="244" t="n">
        <v>829.87</v>
      </c>
      <c r="J18" s="244" t="n">
        <v>829.86</v>
      </c>
      <c r="K18" s="244" t="n">
        <v>852.62</v>
      </c>
      <c r="L18" s="244" t="n">
        <v>852.61</v>
      </c>
      <c r="M18" s="244" t="n">
        <v>865.49</v>
      </c>
      <c r="N18" s="244" t="n">
        <v>865.49</v>
      </c>
    </row>
    <row r="19">
      <c r="A19" s="140" t="inlineStr">
        <is>
          <t>EF-SV-4-2</t>
        </is>
      </c>
      <c r="B19" s="61" t="inlineStr">
        <is>
          <t>dont autres transports (hors CAQS)</t>
        </is>
      </c>
      <c r="C19" s="249" t="n">
        <v>307.9</v>
      </c>
      <c r="D19" s="249" t="n">
        <v>305.6</v>
      </c>
      <c r="E19" s="249" t="n">
        <v>348.29</v>
      </c>
      <c r="F19" s="249" t="n">
        <v>345.27</v>
      </c>
      <c r="G19" s="249" t="n">
        <v>414.06</v>
      </c>
      <c r="H19" s="249" t="n">
        <v>410.21</v>
      </c>
      <c r="I19" s="244" t="n">
        <v>2329.05</v>
      </c>
      <c r="J19" s="244" t="n">
        <v>2332.45</v>
      </c>
      <c r="K19" s="244" t="n">
        <v>2656.11</v>
      </c>
      <c r="L19" s="244" t="n">
        <v>2659.99</v>
      </c>
      <c r="M19" s="244" t="n">
        <v>3172.72</v>
      </c>
      <c r="N19" s="244" t="n">
        <v>3176.32</v>
      </c>
    </row>
    <row r="20">
      <c r="A20" s="140" t="inlineStr">
        <is>
          <t>EF-SV-4-2-1</t>
        </is>
      </c>
      <c r="B20" s="8" t="inlineStr">
        <is>
          <t xml:space="preserve">              dont Taxi</t>
        </is>
      </c>
      <c r="C20" s="268" t="n">
        <v>302.46</v>
      </c>
      <c r="D20" s="268" t="n">
        <v>299.94</v>
      </c>
      <c r="E20" s="268" t="n">
        <v>331.76</v>
      </c>
      <c r="F20" s="268" t="n">
        <v>328.49</v>
      </c>
      <c r="G20" s="268" t="n">
        <v>370.48</v>
      </c>
      <c r="H20" s="268" t="n">
        <v>366.83</v>
      </c>
      <c r="I20" s="244" t="n">
        <v>2240.19</v>
      </c>
      <c r="J20" s="244" t="n">
        <v>2240.18</v>
      </c>
      <c r="K20" s="244" t="n">
        <v>2440.15</v>
      </c>
      <c r="L20" s="244" t="n">
        <v>2440.15</v>
      </c>
      <c r="M20" s="245" t="n">
        <v>2710.7</v>
      </c>
      <c r="N20" s="244" t="n">
        <v>2710.58</v>
      </c>
    </row>
    <row r="21">
      <c r="A21" s="140" t="inlineStr">
        <is>
          <t>EF-SV-5</t>
        </is>
      </c>
      <c r="B21" s="63" t="inlineStr">
        <is>
          <t>Médicaments</t>
        </is>
      </c>
      <c r="C21" s="211" t="n">
        <v>2966.77</v>
      </c>
      <c r="D21" s="211" t="n">
        <v>2979.84</v>
      </c>
      <c r="E21" s="211" t="n">
        <v>3269.76</v>
      </c>
      <c r="F21" s="211" t="n">
        <v>3273.8</v>
      </c>
      <c r="G21" s="211" t="n">
        <v>3338.17</v>
      </c>
      <c r="H21" s="211" t="n">
        <v>3334.94</v>
      </c>
      <c r="I21" s="212" t="n">
        <v>26964.12</v>
      </c>
      <c r="J21" s="212" t="n">
        <v>26964.45</v>
      </c>
      <c r="K21" s="212" t="n">
        <v>29288.47</v>
      </c>
      <c r="L21" s="212" t="n">
        <v>29283.47</v>
      </c>
      <c r="M21" s="212" t="n">
        <v>29471.88</v>
      </c>
      <c r="N21" s="212" t="n">
        <v>29379.74</v>
      </c>
    </row>
    <row r="22">
      <c r="A22" s="140" t="inlineStr">
        <is>
          <t>EF-SV-5-1</t>
        </is>
      </c>
      <c r="B22" s="61" t="inlineStr">
        <is>
          <t>médicaments délivrés en officine (y compris ROSP)</t>
        </is>
      </c>
      <c r="C22" s="249" t="n">
        <v>2765.79</v>
      </c>
      <c r="D22" s="249" t="n">
        <v>2777.06</v>
      </c>
      <c r="E22" s="249" t="n">
        <v>3005.88</v>
      </c>
      <c r="F22" s="249" t="n">
        <v>3009.23</v>
      </c>
      <c r="G22" s="249" t="n">
        <v>3050.38</v>
      </c>
      <c r="H22" s="249" t="n">
        <v>3045.22</v>
      </c>
      <c r="I22" s="244" t="n">
        <v>25221.57</v>
      </c>
      <c r="J22" s="244" t="n">
        <v>25221.31</v>
      </c>
      <c r="K22" s="244" t="n">
        <v>27134.83</v>
      </c>
      <c r="L22" s="244" t="n">
        <v>27129.25</v>
      </c>
      <c r="M22" s="244" t="n">
        <v>27159.45</v>
      </c>
      <c r="N22" s="244" t="n">
        <v>27067.47</v>
      </c>
    </row>
    <row r="23">
      <c r="A23" s="140" t="inlineStr">
        <is>
          <t>EF-SV-5-2</t>
        </is>
      </c>
      <c r="B23" s="61" t="inlineStr">
        <is>
          <t>rétrocession hospitalière</t>
        </is>
      </c>
      <c r="C23" s="249" t="n">
        <v>200.98</v>
      </c>
      <c r="D23" s="249" t="n">
        <v>202.79</v>
      </c>
      <c r="E23" s="249" t="n">
        <v>263.89</v>
      </c>
      <c r="F23" s="249" t="n">
        <v>264.57</v>
      </c>
      <c r="G23" s="249" t="n">
        <v>287.79</v>
      </c>
      <c r="H23" s="249" t="n">
        <v>289.72</v>
      </c>
      <c r="I23" s="244" t="n">
        <v>1742.54</v>
      </c>
      <c r="J23" s="244" t="n">
        <v>1743.14</v>
      </c>
      <c r="K23" s="244" t="n">
        <v>2153.64</v>
      </c>
      <c r="L23" s="244" t="n">
        <v>2154.23</v>
      </c>
      <c r="M23" s="244" t="n">
        <v>2312.43</v>
      </c>
      <c r="N23" s="244" t="n">
        <v>2312.27</v>
      </c>
    </row>
    <row r="24" ht="43.5" customHeight="1">
      <c r="A24" s="140" t="inlineStr">
        <is>
          <t>EF-SV-6</t>
        </is>
      </c>
      <c r="B24" s="96" t="inlineStr">
        <is>
          <t xml:space="preserve">Dispositifs médicaux inscrits à la liste des produits et prestations </t>
        </is>
      </c>
      <c r="C24" s="214" t="n">
        <v>855.74</v>
      </c>
      <c r="D24" s="214" t="n">
        <v>860.74</v>
      </c>
      <c r="E24" s="214" t="n">
        <v>882.58</v>
      </c>
      <c r="F24" s="214" t="n">
        <v>892.11</v>
      </c>
      <c r="G24" s="214" t="n">
        <v>921.75</v>
      </c>
      <c r="H24" s="214" t="n">
        <v>931.9</v>
      </c>
      <c r="I24" s="212" t="n">
        <v>7818.65</v>
      </c>
      <c r="J24" s="212" t="n">
        <v>7818.7</v>
      </c>
      <c r="K24" s="212" t="n">
        <v>8064.81</v>
      </c>
      <c r="L24" s="212" t="n">
        <v>8064.88</v>
      </c>
      <c r="M24" s="215" t="n">
        <v>8428.91</v>
      </c>
      <c r="N24" s="212" t="n">
        <v>8428.700000000001</v>
      </c>
    </row>
    <row r="25">
      <c r="A25" s="140" t="inlineStr">
        <is>
          <t>EF-SV-7</t>
        </is>
      </c>
      <c r="B25" s="72" t="inlineStr">
        <is>
          <t>Indemnités journalières</t>
        </is>
      </c>
      <c r="C25" s="211" t="n">
        <v>2324.47</v>
      </c>
      <c r="D25" s="211" t="n">
        <v>2322.42</v>
      </c>
      <c r="E25" s="211" t="n">
        <v>2574</v>
      </c>
      <c r="F25" s="211" t="n">
        <v>2573.26</v>
      </c>
      <c r="G25" s="211" t="n">
        <v>2317.61</v>
      </c>
      <c r="H25" s="211" t="n">
        <v>2312.68</v>
      </c>
      <c r="I25" s="212" t="n">
        <v>17952.32</v>
      </c>
      <c r="J25" s="212" t="n">
        <v>17953.01</v>
      </c>
      <c r="K25" s="212" t="n">
        <v>19898.17</v>
      </c>
      <c r="L25" s="212" t="n">
        <v>19898.93</v>
      </c>
      <c r="M25" s="212" t="n">
        <v>17690.03</v>
      </c>
      <c r="N25" s="212" t="n">
        <v>17690.42</v>
      </c>
    </row>
    <row r="26">
      <c r="A26" s="140" t="inlineStr">
        <is>
          <t>EF-SV-7-1</t>
        </is>
      </c>
      <c r="B26" s="62" t="inlineStr">
        <is>
          <t>dont IJ maladie</t>
        </is>
      </c>
      <c r="C26" s="249" t="n">
        <v>1374.85</v>
      </c>
      <c r="D26" s="249" t="n">
        <v>1374.35</v>
      </c>
      <c r="E26" s="249" t="n">
        <v>1589.02</v>
      </c>
      <c r="F26" s="249" t="n">
        <v>1589.92</v>
      </c>
      <c r="G26" s="249" t="n">
        <v>1469.97</v>
      </c>
      <c r="H26" s="249" t="n">
        <v>1466.05</v>
      </c>
      <c r="I26" s="244" t="n">
        <v>10576.1</v>
      </c>
      <c r="J26" s="244" t="n">
        <v>10576.93</v>
      </c>
      <c r="K26" s="244" t="n">
        <v>12254.79</v>
      </c>
      <c r="L26" s="244" t="n">
        <v>12255.71</v>
      </c>
      <c r="M26" s="244" t="n">
        <v>11182.21</v>
      </c>
      <c r="N26" s="244" t="n">
        <v>11182.8</v>
      </c>
    </row>
    <row r="27">
      <c r="A27" s="140" t="inlineStr">
        <is>
          <t>EF-SV-7-2</t>
        </is>
      </c>
      <c r="B27" s="62" t="inlineStr">
        <is>
          <t>dont IJ Accident du travail</t>
        </is>
      </c>
      <c r="C27" s="249" t="n">
        <v>544.47</v>
      </c>
      <c r="D27" s="249" t="n">
        <v>542.85</v>
      </c>
      <c r="E27" s="249" t="n">
        <v>575.78</v>
      </c>
      <c r="F27" s="249" t="n">
        <v>574.0599999999999</v>
      </c>
      <c r="G27" s="249" t="n">
        <v>614.91</v>
      </c>
      <c r="H27" s="249" t="n">
        <v>613.89</v>
      </c>
      <c r="I27" s="244" t="n">
        <v>4142.79</v>
      </c>
      <c r="J27" s="244" t="n">
        <v>4142.65</v>
      </c>
      <c r="K27" s="244" t="n">
        <v>4365.12</v>
      </c>
      <c r="L27" s="244" t="n">
        <v>4364.96</v>
      </c>
      <c r="M27" s="244" t="n">
        <v>4636.91</v>
      </c>
      <c r="N27" s="244" t="n">
        <v>4636.74</v>
      </c>
    </row>
    <row r="28">
      <c r="A28" s="140" t="inlineStr">
        <is>
          <t>EF-SV-7-3</t>
        </is>
      </c>
      <c r="B28" s="98" t="inlineStr">
        <is>
          <t>dont IJ Maternité</t>
        </is>
      </c>
      <c r="C28" s="268" t="n">
        <v>405.14</v>
      </c>
      <c r="D28" s="268" t="n">
        <v>405.22</v>
      </c>
      <c r="E28" s="249" t="n">
        <v>409.2</v>
      </c>
      <c r="F28" s="249" t="n">
        <v>409.29</v>
      </c>
      <c r="G28" s="268" t="n">
        <v>232.74</v>
      </c>
      <c r="H28" s="268" t="n">
        <v>232.75</v>
      </c>
      <c r="I28" s="244" t="n">
        <v>3233.42</v>
      </c>
      <c r="J28" s="244" t="n">
        <v>3233.42</v>
      </c>
      <c r="K28" s="244" t="n">
        <v>3278.26</v>
      </c>
      <c r="L28" s="244" t="n">
        <v>3278.26</v>
      </c>
      <c r="M28" s="245" t="n">
        <v>1870.91</v>
      </c>
      <c r="N28" s="244" t="n">
        <v>1870.88</v>
      </c>
    </row>
    <row r="29">
      <c r="A29" s="140" t="inlineStr">
        <is>
          <t>EF-SV-8</t>
        </is>
      </c>
      <c r="B29" s="96" t="inlineStr">
        <is>
          <t>Centres de santé</t>
        </is>
      </c>
      <c r="C29" s="214" t="n">
        <v>129.08</v>
      </c>
      <c r="D29" s="214" t="n">
        <v>128.83</v>
      </c>
      <c r="E29" s="211" t="n">
        <v>143.52</v>
      </c>
      <c r="F29" s="211" t="n">
        <v>143.05</v>
      </c>
      <c r="G29" s="214" t="n">
        <v>163.89</v>
      </c>
      <c r="H29" s="214" t="n">
        <v>162.99</v>
      </c>
      <c r="I29" s="212" t="n">
        <v>1470.11</v>
      </c>
      <c r="J29" s="212" t="n">
        <v>1463.01</v>
      </c>
      <c r="K29" s="212" t="n">
        <v>1661.52</v>
      </c>
      <c r="L29" s="212" t="n">
        <v>1653.04</v>
      </c>
      <c r="M29" s="215" t="n">
        <v>1832.3</v>
      </c>
      <c r="N29" s="212" t="n">
        <v>1822.08</v>
      </c>
    </row>
    <row r="30" ht="34.5" customHeight="1">
      <c r="A30" s="140" t="inlineStr">
        <is>
          <t>EF-SV-10-3</t>
        </is>
      </c>
      <c r="B30" s="96" t="inlineStr">
        <is>
          <t>Autres dépenses de soins de ville (hors télétransmission et cotisations PAM)</t>
        </is>
      </c>
      <c r="C30" s="219" t="n">
        <v>54.75</v>
      </c>
      <c r="D30" s="219" t="n">
        <v>54.36</v>
      </c>
      <c r="E30" s="211" t="n">
        <v>58.07</v>
      </c>
      <c r="F30" s="211" t="n">
        <v>57.54</v>
      </c>
      <c r="G30" s="219" t="n">
        <v>54.58</v>
      </c>
      <c r="H30" s="219" t="n">
        <v>53.99</v>
      </c>
      <c r="I30" s="212" t="n">
        <v>308.73</v>
      </c>
      <c r="J30" s="212" t="n">
        <v>308.73</v>
      </c>
      <c r="K30" s="212" t="n">
        <v>322.05</v>
      </c>
      <c r="L30" s="212" t="n">
        <v>322.05</v>
      </c>
      <c r="M30" s="213" t="n">
        <v>295.46</v>
      </c>
      <c r="N30" s="212" t="n">
        <v>295.46</v>
      </c>
    </row>
    <row r="31" ht="19.5" customHeight="1" thickBot="1">
      <c r="A31" s="137" t="n"/>
      <c r="B31" s="99" t="n"/>
      <c r="C31" s="186" t="n"/>
      <c r="D31" s="186" t="n"/>
      <c r="E31" s="186" t="n"/>
      <c r="F31" s="187" t="n"/>
      <c r="G31" s="186" t="n"/>
      <c r="H31" s="187" t="n"/>
      <c r="I31" s="188" t="n"/>
      <c r="J31" s="188" t="n"/>
      <c r="K31" s="188" t="n"/>
      <c r="L31" s="188" t="n"/>
      <c r="M31" s="188" t="n"/>
      <c r="N31" s="188" t="n"/>
    </row>
    <row r="32" ht="27.75" customHeight="1" thickBot="1" thickTop="1">
      <c r="A32" s="137" t="n"/>
      <c r="B32" s="201" t="inlineStr">
        <is>
          <t>TOTAL</t>
        </is>
      </c>
      <c r="C32" s="220">
        <f>C6+C11+C15+C16+C21+C24+C25+C29+C30</f>
        <v/>
      </c>
      <c r="D32" s="220">
        <f>D6+D11+D15+D16+D21+D24+D25+D29+D30</f>
        <v/>
      </c>
      <c r="E32" s="220">
        <f>E6+E11+E15+E16+E21+E24+E25+E29+E30</f>
        <v/>
      </c>
      <c r="F32" s="220">
        <f>F6+F11+F15+F16+F21+F24+F25+F29+F30</f>
        <v/>
      </c>
      <c r="G32" s="220">
        <f>G6+G11+G15+G16+G21+G24+G25+G29+G30</f>
        <v/>
      </c>
      <c r="H32" s="220">
        <f>H6+H11+H15+H16+H21+H24+H25+H29+H30</f>
        <v/>
      </c>
      <c r="I32" s="273">
        <f>I6+I11+I15+I16+I21+I24+I25+I29+I30</f>
        <v/>
      </c>
      <c r="J32" s="220">
        <f>J6+J11+J15+J16+J21+J24+J25+J29+J30</f>
        <v/>
      </c>
      <c r="K32" s="220">
        <f>K6+K11+K15+K16+K21+K24+K25+K29+K30</f>
        <v/>
      </c>
      <c r="L32" s="220">
        <f>L6+L11+L15+L16+L21+L24+L25+L29+L30</f>
        <v/>
      </c>
      <c r="M32" s="220">
        <f>M6+M11+M15+M16+M21+M24+M25+M29+M30</f>
        <v/>
      </c>
      <c r="N32" s="220">
        <f>N6+N11+N15+N16+N21+N24+N25+N29+N30</f>
        <v/>
      </c>
      <c r="O32" s="202" t="n"/>
    </row>
    <row r="33" ht="19.5" customHeight="1" thickTop="1">
      <c r="A33" s="137" t="n"/>
      <c r="B33" s="370" t="n"/>
      <c r="C33" s="293" t="n"/>
      <c r="I33" s="364" t="n"/>
      <c r="J33" s="364" t="n"/>
      <c r="K33" s="364" t="inlineStr">
        <is>
          <t>Etat Financier</t>
        </is>
      </c>
      <c r="L33" s="364" t="n"/>
      <c r="M33" s="364" t="inlineStr">
        <is>
          <t>Etat Financier</t>
        </is>
      </c>
      <c r="N33" s="364" t="n"/>
    </row>
  </sheetData>
  <mergeCells count="9">
    <mergeCell ref="G4:H4"/>
    <mergeCell ref="E4:F4"/>
    <mergeCell ref="B2:N2"/>
    <mergeCell ref="I4:J4"/>
    <mergeCell ref="B4:B5"/>
    <mergeCell ref="B1:N1"/>
    <mergeCell ref="K4:L4"/>
    <mergeCell ref="M4:N4"/>
    <mergeCell ref="C4:D4"/>
  </mergeCells>
  <pageMargins left="0.7086614173228347" right="0.7086614173228347" top="0.7480314960629921" bottom="0.7480314960629921" header="0.3149606299212598" footer="0.3149606299212598"/>
  <pageSetup orientation="landscape" paperSize="8" scale="39"/>
  <headerFooter>
    <oddHeader/>
    <oddFooter>&amp;C&amp;"Calibri"&amp;10 &amp;K000000_x000d_# C1 - Public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>
  <Application>Microsoft Excel</Application>
  <AppVersion>3.1</AppVersion>
</Properties>
</file>

<file path=docProps/core.xml><?xml version="1.0" encoding="utf-8"?>
<cp:coreProperties xmlns:cp="http://schemas.openxmlformats.org/package/2006/metadata/core-properties">
  <dc:creator xmlns:dc="http://purl.org/dc/elements/1.1/">GLEDE/JBROCCA/HCA</dc:creator>
  <dc:title xmlns:dc="http://purl.org/dc/elements/1.1/">Maquette Etat Financier</dc:title>
  <dcterms:created xmlns:dcterms="http://purl.org/dc/terms/" xmlns:xsi="http://www.w3.org/2001/XMLSchema-instance" xsi:type="dcterms:W3CDTF">2009-08-04T10:28:49Z</dcterms:created>
  <dcterms:modified xmlns:dcterms="http://purl.org/dc/terms/" xmlns:xsi="http://www.w3.org/2001/XMLSchema-instance" xsi:type="dcterms:W3CDTF">2024-09-26T12:34:58Z</dcterms:modified>
  <cp:lastModifiedBy>SIVANATHAN, Siyani (DNUM/SCN-SIM-ARS)</cp:lastModifiedBy>
  <cp:lastPrinted>2019-08-21T07:28:03Z</cp:lastPrinted>
</cp:coreProperties>
</file>

<file path=docProps/custom.xml><?xml version="1.0" encoding="utf-8"?>
<Properties xmlns="http://schemas.openxmlformats.org/officeDocument/2006/custom-properties">
  <property name="thinkcellXlWorkbookDoNotDelete" linkTarget="&lt;?xml version=&quot;1.0&quot; encoding=&quot;UTF-16&quot; standalone=&quot;yes&quot;?&gt;&#10;&lt;root&gt;&lt;version val=&quot;17291&quot;/&gt;&lt;partner val=&quot;537&quot;/&gt;&lt;CXlWorkbook id=&quot;1&quot;&gt;&lt;m_cxllink/&gt;&lt;/CXlWorkbook&gt;&lt;/root&gt;" fmtid="{D5CDD505-2E9C-101B-9397-08002B2CF9AE}" pid="2">
    <vt:lpwstr xmlns:vt="http://schemas.openxmlformats.org/officeDocument/2006/docPropsVTypes"/>
  </property>
  <property name="MSIP_Label_91db7355-aeca-4109-a800-15480e35f6d9_Enabled" fmtid="{D5CDD505-2E9C-101B-9397-08002B2CF9AE}" pid="3">
    <vt:lpwstr xmlns:vt="http://schemas.openxmlformats.org/officeDocument/2006/docPropsVTypes">true</vt:lpwstr>
  </property>
  <property name="MSIP_Label_91db7355-aeca-4109-a800-15480e35f6d9_SetDate" fmtid="{D5CDD505-2E9C-101B-9397-08002B2CF9AE}" pid="4">
    <vt:lpwstr xmlns:vt="http://schemas.openxmlformats.org/officeDocument/2006/docPropsVTypes">2024-06-19T08:47:48Z</vt:lpwstr>
  </property>
  <property name="MSIP_Label_91db7355-aeca-4109-a800-15480e35f6d9_Method" fmtid="{D5CDD505-2E9C-101B-9397-08002B2CF9AE}" pid="5">
    <vt:lpwstr xmlns:vt="http://schemas.openxmlformats.org/officeDocument/2006/docPropsVTypes">Privileged</vt:lpwstr>
  </property>
  <property name="MSIP_Label_91db7355-aeca-4109-a800-15480e35f6d9_Name" fmtid="{D5CDD505-2E9C-101B-9397-08002B2CF9AE}" pid="6">
    <vt:lpwstr xmlns:vt="http://schemas.openxmlformats.org/officeDocument/2006/docPropsVTypes">[Prod v4] C1 - Public</vt:lpwstr>
  </property>
  <property name="MSIP_Label_91db7355-aeca-4109-a800-15480e35f6d9_SiteId" fmtid="{D5CDD505-2E9C-101B-9397-08002B2CF9AE}" pid="7">
    <vt:lpwstr xmlns:vt="http://schemas.openxmlformats.org/officeDocument/2006/docPropsVTypes">035e5292-5a25-4509-bb08-a555f7d31a8b</vt:lpwstr>
  </property>
  <property name="MSIP_Label_91db7355-aeca-4109-a800-15480e35f6d9_ActionId" fmtid="{D5CDD505-2E9C-101B-9397-08002B2CF9AE}" pid="8">
    <vt:lpwstr xmlns:vt="http://schemas.openxmlformats.org/officeDocument/2006/docPropsVTypes">68ec700b-d4f5-4677-ba83-07113b1bb241</vt:lpwstr>
  </property>
  <property name="MSIP_Label_91db7355-aeca-4109-a800-15480e35f6d9_ContentBits" fmtid="{D5CDD505-2E9C-101B-9397-08002B2CF9AE}" pid="9">
    <vt:lpwstr xmlns:vt="http://schemas.openxmlformats.org/officeDocument/2006/docPropsVTypes">2</vt:lpwstr>
  </property>
</Properties>
</file>